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65" windowWidth="15120" windowHeight="7950"/>
  </bookViews>
  <sheets>
    <sheet name="Реализовано" sheetId="1" r:id="rId1"/>
  </sheets>
  <definedNames>
    <definedName name="_xlnm.Print_Titles" localSheetId="0">Реализовано!$4:$5</definedName>
  </definedNames>
  <calcPr calcId="144525" calcOnSave="0"/>
</workbook>
</file>

<file path=xl/calcChain.xml><?xml version="1.0" encoding="utf-8"?>
<calcChain xmlns="http://schemas.openxmlformats.org/spreadsheetml/2006/main">
  <c r="D42" i="1" l="1"/>
  <c r="E11" i="1" l="1"/>
  <c r="G6" i="1" l="1"/>
  <c r="D6" i="1" l="1"/>
  <c r="K8" i="1"/>
  <c r="I8" i="1"/>
  <c r="G8" i="1"/>
  <c r="E8" i="1"/>
  <c r="K37" i="1"/>
  <c r="G37" i="1"/>
  <c r="E37" i="1"/>
  <c r="E31" i="1"/>
  <c r="I28" i="1"/>
  <c r="G28" i="1"/>
  <c r="E28" i="1"/>
  <c r="K25" i="1"/>
  <c r="G25" i="1"/>
  <c r="E25" i="1"/>
  <c r="K13" i="1"/>
  <c r="I13" i="1"/>
  <c r="G13" i="1"/>
  <c r="E13" i="1"/>
  <c r="D35" i="1" l="1"/>
  <c r="L35" i="1" s="1"/>
  <c r="D33" i="1"/>
  <c r="L33" i="1" s="1"/>
  <c r="D22" i="1"/>
  <c r="J22" i="1" s="1"/>
  <c r="J35" i="1" l="1"/>
  <c r="F33" i="1"/>
  <c r="J33" i="1"/>
  <c r="H35" i="1"/>
  <c r="F35" i="1"/>
  <c r="H33" i="1"/>
  <c r="F22" i="1"/>
  <c r="H22" i="1"/>
  <c r="L22" i="1"/>
  <c r="D27" i="1" l="1"/>
  <c r="K28" i="1"/>
  <c r="K39" i="1"/>
  <c r="G39" i="1"/>
  <c r="E39" i="1"/>
  <c r="I37" i="1"/>
  <c r="K31" i="1"/>
  <c r="G31" i="1"/>
  <c r="K18" i="1"/>
  <c r="G18" i="1"/>
  <c r="E18" i="1"/>
  <c r="D17" i="1"/>
  <c r="F27" i="1" l="1"/>
  <c r="J27" i="1"/>
  <c r="L27" i="1"/>
  <c r="H27" i="1"/>
  <c r="F17" i="1"/>
  <c r="L17" i="1"/>
  <c r="H17" i="1"/>
  <c r="J17" i="1"/>
  <c r="I25" i="1"/>
  <c r="D23" i="1"/>
  <c r="H23" i="1" s="1"/>
  <c r="D24" i="1"/>
  <c r="H24" i="1" s="1"/>
  <c r="D21" i="1"/>
  <c r="D34" i="1"/>
  <c r="D36" i="1"/>
  <c r="D38" i="1"/>
  <c r="D25" i="1" l="1"/>
  <c r="J34" i="1"/>
  <c r="L36" i="1"/>
  <c r="J23" i="1"/>
  <c r="H38" i="1"/>
  <c r="D39" i="1"/>
  <c r="J21" i="1"/>
  <c r="F36" i="1"/>
  <c r="F24" i="1"/>
  <c r="L24" i="1"/>
  <c r="J24" i="1"/>
  <c r="F23" i="1"/>
  <c r="L23" i="1"/>
  <c r="F21" i="1"/>
  <c r="H21" i="1"/>
  <c r="L21" i="1"/>
  <c r="H34" i="1"/>
  <c r="F34" i="1"/>
  <c r="L34" i="1"/>
  <c r="H36" i="1"/>
  <c r="J36" i="1"/>
  <c r="J38" i="1"/>
  <c r="L38" i="1"/>
  <c r="F38" i="1"/>
  <c r="D7" i="1" l="1"/>
  <c r="D14" i="1"/>
  <c r="D8" i="1" l="1"/>
  <c r="J14" i="1"/>
  <c r="J7" i="1"/>
  <c r="H7" i="1"/>
  <c r="F7" i="1"/>
  <c r="L7" i="1"/>
  <c r="F14" i="1"/>
  <c r="H14" i="1"/>
  <c r="L14" i="1"/>
  <c r="H6" i="1" l="1"/>
  <c r="F6" i="1"/>
  <c r="L6" i="1"/>
  <c r="J6" i="1"/>
  <c r="I31" i="1" l="1"/>
  <c r="E41" i="1"/>
  <c r="G41" i="1"/>
  <c r="G42" i="1" s="1"/>
  <c r="I41" i="1"/>
  <c r="K41" i="1"/>
  <c r="K42" i="1" s="1"/>
  <c r="I39" i="1" l="1"/>
  <c r="E20" i="1"/>
  <c r="G20" i="1"/>
  <c r="I20" i="1"/>
  <c r="K20" i="1"/>
  <c r="I18" i="1"/>
  <c r="D40" i="1"/>
  <c r="D32" i="1"/>
  <c r="D37" i="1" s="1"/>
  <c r="D29" i="1"/>
  <c r="D30" i="1"/>
  <c r="L30" i="1" s="1"/>
  <c r="D9" i="1"/>
  <c r="D26" i="1"/>
  <c r="D16" i="1"/>
  <c r="D15" i="1"/>
  <c r="D10" i="1"/>
  <c r="D11" i="1"/>
  <c r="D12" i="1"/>
  <c r="D19" i="1"/>
  <c r="I42" i="1" l="1"/>
  <c r="D31" i="1"/>
  <c r="D18" i="1"/>
  <c r="D28" i="1"/>
  <c r="D13" i="1"/>
  <c r="J16" i="1"/>
  <c r="F12" i="1"/>
  <c r="F40" i="1"/>
  <c r="L11" i="1"/>
  <c r="J9" i="1"/>
  <c r="J15" i="1"/>
  <c r="J32" i="1"/>
  <c r="H29" i="1"/>
  <c r="H10" i="1"/>
  <c r="J30" i="1"/>
  <c r="F19" i="1"/>
  <c r="L26" i="1"/>
  <c r="D20" i="1"/>
  <c r="D41" i="1"/>
  <c r="H40" i="1"/>
  <c r="J40" i="1"/>
  <c r="F16" i="1"/>
  <c r="L40" i="1"/>
  <c r="H32" i="1"/>
  <c r="L32" i="1"/>
  <c r="F32" i="1"/>
  <c r="F9" i="1"/>
  <c r="F29" i="1"/>
  <c r="L29" i="1"/>
  <c r="H30" i="1"/>
  <c r="J29" i="1"/>
  <c r="F30" i="1"/>
  <c r="J26" i="1"/>
  <c r="H26" i="1"/>
  <c r="F26" i="1"/>
  <c r="H16" i="1"/>
  <c r="H15" i="1"/>
  <c r="F15" i="1"/>
  <c r="L16" i="1"/>
  <c r="L15" i="1"/>
  <c r="H12" i="1"/>
  <c r="J12" i="1"/>
  <c r="L12" i="1"/>
  <c r="F11" i="1"/>
  <c r="H11" i="1"/>
  <c r="J11" i="1"/>
  <c r="F10" i="1"/>
  <c r="L10" i="1"/>
  <c r="J10" i="1"/>
  <c r="H9" i="1"/>
  <c r="L9" i="1"/>
  <c r="H19" i="1"/>
  <c r="J19" i="1"/>
  <c r="L19" i="1"/>
  <c r="E42" i="1" l="1"/>
</calcChain>
</file>

<file path=xl/comments1.xml><?xml version="1.0" encoding="utf-8"?>
<comments xmlns="http://schemas.openxmlformats.org/spreadsheetml/2006/main">
  <authors>
    <author>Автор</author>
  </authors>
  <commentList>
    <comment ref="C27" authorId="0">
      <text>
        <r>
          <rPr>
            <b/>
            <sz val="9"/>
            <color indexed="81"/>
            <rFont val="Tahoma"/>
            <family val="2"/>
            <charset val="204"/>
          </rPr>
          <t>сметы не будет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<sst xmlns="http://schemas.openxmlformats.org/spreadsheetml/2006/main" count="122" uniqueCount="64">
  <si>
    <t>№ п/п</t>
  </si>
  <si>
    <t>Поселение</t>
  </si>
  <si>
    <t>Наименование проекта</t>
  </si>
  <si>
    <t>руб.</t>
  </si>
  <si>
    <t xml:space="preserve">Юр.лица и ИП </t>
  </si>
  <si>
    <t xml:space="preserve">Полная стоимость </t>
  </si>
  <si>
    <t xml:space="preserve">Местный 
бюджет </t>
  </si>
  <si>
    <t xml:space="preserve">Физические
лица </t>
  </si>
  <si>
    <t xml:space="preserve">Областной 
бюджет </t>
  </si>
  <si>
    <t>%</t>
  </si>
  <si>
    <t>сп Чуровское</t>
  </si>
  <si>
    <t>сп Ершовское</t>
  </si>
  <si>
    <t>сп Нифантовское</t>
  </si>
  <si>
    <t>сп Никольское</t>
  </si>
  <si>
    <t>гп п. Шексна</t>
  </si>
  <si>
    <t>сп Сиземское</t>
  </si>
  <si>
    <t>гп Чебсарское</t>
  </si>
  <si>
    <t>сп Железнодорожное</t>
  </si>
  <si>
    <t>сп Угольское</t>
  </si>
  <si>
    <t>Итого по гп п. Шексна</t>
  </si>
  <si>
    <t>Итого по гп  Чебсарское</t>
  </si>
  <si>
    <t>Итого по сп Чуровское</t>
  </si>
  <si>
    <t>Итого по сп Ершовское</t>
  </si>
  <si>
    <t>Итого по сп Нифантовское</t>
  </si>
  <si>
    <t>Итого по сп Сиземское</t>
  </si>
  <si>
    <t>Итого по сп Никольское</t>
  </si>
  <si>
    <t>Итого по сп Железнодорожное</t>
  </si>
  <si>
    <t>Итого по сп Угольское</t>
  </si>
  <si>
    <t>ВСЕГО</t>
  </si>
  <si>
    <t>*</t>
  </si>
  <si>
    <t>Итого по Администрации ШМР</t>
  </si>
  <si>
    <t>Благоустройство общественной территории по ул. Труда в п. Шексна (проект «Поколение»)</t>
  </si>
  <si>
    <t>Обустройство тропы здоровья в поселке Шексна</t>
  </si>
  <si>
    <r>
      <t xml:space="preserve">Строительство канализационной системы на ул.Юбилейная </t>
    </r>
    <r>
      <rPr>
        <sz val="12"/>
        <color rgb="FFFF0000"/>
        <rFont val="Times New Roman"/>
        <family val="1"/>
        <charset val="204"/>
      </rPr>
      <t>п. Чебсара</t>
    </r>
  </si>
  <si>
    <r>
      <t xml:space="preserve">Приобретение и монтаж плотов на двух плотинах и двух водоемах </t>
    </r>
    <r>
      <rPr>
        <sz val="12"/>
        <color rgb="FFFF0000"/>
        <rFont val="Times New Roman"/>
        <family val="1"/>
        <charset val="204"/>
      </rPr>
      <t>в п.Чебсара</t>
    </r>
  </si>
  <si>
    <r>
      <t xml:space="preserve">Уборка аварийных деревьев </t>
    </r>
    <r>
      <rPr>
        <sz val="12"/>
        <color rgb="FFFF0000"/>
        <rFont val="Times New Roman"/>
        <family val="1"/>
        <charset val="204"/>
      </rPr>
      <t>в п.Чебсара</t>
    </r>
  </si>
  <si>
    <t>Администрация
ШМР</t>
  </si>
  <si>
    <t>Строительство колодца в д.Дудкино</t>
  </si>
  <si>
    <t>Устройство детской площадки в д.Игнатовское</t>
  </si>
  <si>
    <t>Обустройство детской  площадки со спортивным оборудованием в д. Прогресс, ул.Сельская</t>
  </si>
  <si>
    <t>Обустройство детской  площадки со спортивным оборудованием в д. Лукинки</t>
  </si>
  <si>
    <t>Обустройство детской  площадки со спортивным оборудованием в д. Юрочкино</t>
  </si>
  <si>
    <r>
      <t xml:space="preserve">Пожарная безопасность </t>
    </r>
    <r>
      <rPr>
        <sz val="12"/>
        <color rgb="FFFF0000"/>
        <rFont val="Times New Roman"/>
        <family val="1"/>
        <charset val="204"/>
      </rPr>
      <t>-</t>
    </r>
    <r>
      <rPr>
        <sz val="12"/>
        <color theme="1"/>
        <rFont val="Times New Roman"/>
        <family val="1"/>
        <charset val="204"/>
      </rPr>
      <t xml:space="preserve">  разборка старых бесхозных строений</t>
    </r>
  </si>
  <si>
    <t>Обустройство детской  площадки со спортивным оборудованием в д. Костинское</t>
  </si>
  <si>
    <r>
      <t xml:space="preserve">Ремонт водопровода в д.Улошково </t>
    </r>
    <r>
      <rPr>
        <sz val="12"/>
        <rFont val="Times New Roman"/>
        <family val="1"/>
        <charset val="204"/>
      </rPr>
      <t>сп Чуровское</t>
    </r>
  </si>
  <si>
    <t xml:space="preserve">Установка детской  игровой площадки в Нифантово </t>
  </si>
  <si>
    <t>Обустройство контейнерных площадок в сельском поселениии Нифантовское</t>
  </si>
  <si>
    <t>Приобретение и установка детской игровой площадки в д.Васьково</t>
  </si>
  <si>
    <t>Ремонт памятника и благоустройство территории в с.Чаромское</t>
  </si>
  <si>
    <t>Приобретение и установка детской игровой площадки в д.Шигоево</t>
  </si>
  <si>
    <t>Строительство колодца в д.Павловское</t>
  </si>
  <si>
    <t>Обустройство детской игровой площадки по ул. Труда в п. Шексна (проект "Мадагаскар")</t>
  </si>
  <si>
    <t>Устройство наружной канализации по ул. Южная в п. Шексна Вологодской области</t>
  </si>
  <si>
    <t>Приобретение и установка спортивной площадки в с. Сизьма</t>
  </si>
  <si>
    <t>Ремонт памятника и благоустройство территории в с.Сизьма</t>
  </si>
  <si>
    <t xml:space="preserve">Всего </t>
  </si>
  <si>
    <t>Участвует</t>
  </si>
  <si>
    <t>25 проектов, в т.ч. 2 с прошлого периода</t>
  </si>
  <si>
    <t>6 поселений из 9</t>
  </si>
  <si>
    <t xml:space="preserve">Перечень проектов, реализованных на территории Шекснинского муниципального района в 2020 году
 в рамках проекта "Народный бюджет" </t>
  </si>
  <si>
    <t>Фотоматериалы</t>
  </si>
  <si>
    <t>до реализации проекта</t>
  </si>
  <si>
    <t>после реализации проекта</t>
  </si>
  <si>
    <t>Нет возможности опублиовать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</si>
</sst>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5" formatCode="_-* #,##0.0_р_._-;\-* #,##0.0_р_._-;_-* &quot;-&quot;??_р_._-;_-@_-"/>
  </numFmts>
  <fonts count="15" x14ac:knownFonts="1"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color rgb="FFFF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8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0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7" fillId="0" borderId="0" xfId="0" applyFont="1"/>
    <xf numFmtId="0" fontId="0" fillId="0" borderId="0" xfId="0" applyAlignment="1">
      <alignment vertical="center"/>
    </xf>
    <xf numFmtId="43" fontId="0" fillId="0" borderId="0" xfId="1" applyFont="1"/>
    <xf numFmtId="0" fontId="5" fillId="2" borderId="1" xfId="0" applyFont="1" applyFill="1" applyBorder="1" applyAlignment="1">
      <alignment horizontal="left" vertical="center" wrapText="1"/>
    </xf>
    <xf numFmtId="43" fontId="5" fillId="2" borderId="1" xfId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12" fillId="0" borderId="0" xfId="0" applyFont="1"/>
    <xf numFmtId="43" fontId="4" fillId="2" borderId="1" xfId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43" fontId="6" fillId="2" borderId="1" xfId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43" fontId="4" fillId="0" borderId="1" xfId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left" vertical="center" wrapText="1"/>
    </xf>
    <xf numFmtId="43" fontId="5" fillId="0" borderId="1" xfId="1" applyFont="1" applyFill="1" applyBorder="1" applyAlignment="1">
      <alignment horizontal="center" vertical="center" wrapText="1"/>
    </xf>
    <xf numFmtId="43" fontId="3" fillId="0" borderId="1" xfId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43" fontId="4" fillId="0" borderId="2" xfId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3" fontId="3" fillId="0" borderId="1" xfId="1" applyFont="1" applyFill="1" applyBorder="1" applyAlignment="1">
      <alignment horizontal="center" vertical="top" wrapText="1"/>
    </xf>
    <xf numFmtId="0" fontId="13" fillId="0" borderId="0" xfId="0" applyFont="1"/>
    <xf numFmtId="43" fontId="4" fillId="0" borderId="1" xfId="1" applyFont="1" applyFill="1" applyBorder="1" applyAlignment="1">
      <alignment horizontal="center" vertical="center" wrapText="1"/>
    </xf>
    <xf numFmtId="43" fontId="4" fillId="0" borderId="1" xfId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43" fontId="6" fillId="0" borderId="1" xfId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65" fontId="5" fillId="0" borderId="1" xfId="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43" fontId="4" fillId="0" borderId="8" xfId="1" applyFont="1" applyFill="1" applyBorder="1" applyAlignment="1">
      <alignment horizontal="center" vertical="center" wrapText="1"/>
    </xf>
    <xf numFmtId="43" fontId="4" fillId="0" borderId="5" xfId="1" applyFont="1" applyFill="1" applyBorder="1" applyAlignment="1">
      <alignment horizontal="center" vertical="center" wrapText="1"/>
    </xf>
    <xf numFmtId="43" fontId="5" fillId="0" borderId="5" xfId="1" applyFont="1" applyFill="1" applyBorder="1" applyAlignment="1">
      <alignment horizontal="center" vertical="center" wrapText="1"/>
    </xf>
    <xf numFmtId="43" fontId="3" fillId="0" borderId="5" xfId="1" applyFont="1" applyFill="1" applyBorder="1" applyAlignment="1">
      <alignment horizontal="center" vertical="center" wrapText="1"/>
    </xf>
    <xf numFmtId="43" fontId="4" fillId="2" borderId="5" xfId="1" applyFont="1" applyFill="1" applyBorder="1" applyAlignment="1">
      <alignment horizontal="center" vertical="center" wrapText="1"/>
    </xf>
    <xf numFmtId="43" fontId="3" fillId="2" borderId="5" xfId="1" applyFont="1" applyFill="1" applyBorder="1" applyAlignment="1">
      <alignment horizontal="center" vertical="center" wrapText="1"/>
    </xf>
    <xf numFmtId="43" fontId="5" fillId="2" borderId="5" xfId="1" applyFont="1" applyFill="1" applyBorder="1" applyAlignment="1">
      <alignment horizontal="center" vertical="center" wrapText="1"/>
    </xf>
    <xf numFmtId="43" fontId="6" fillId="2" borderId="5" xfId="1" applyFont="1" applyFill="1" applyBorder="1" applyAlignment="1">
      <alignment horizontal="center" vertical="center" wrapText="1"/>
    </xf>
    <xf numFmtId="43" fontId="6" fillId="0" borderId="5" xfId="1" applyFont="1" applyFill="1" applyBorder="1" applyAlignment="1">
      <alignment horizontal="center" vertical="center" wrapText="1"/>
    </xf>
    <xf numFmtId="0" fontId="0" fillId="0" borderId="1" xfId="0" applyBorder="1"/>
    <xf numFmtId="0" fontId="12" fillId="0" borderId="1" xfId="0" applyFont="1" applyBorder="1"/>
    <xf numFmtId="0" fontId="2" fillId="0" borderId="1" xfId="0" applyFont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4" fontId="14" fillId="0" borderId="0" xfId="0" applyNumberFormat="1" applyFont="1" applyAlignment="1">
      <alignment horizontal="left"/>
    </xf>
    <xf numFmtId="0" fontId="14" fillId="0" borderId="0" xfId="0" applyFont="1" applyAlignment="1">
      <alignment horizontal="left"/>
    </xf>
    <xf numFmtId="43" fontId="4" fillId="0" borderId="5" xfId="1" applyFont="1" applyFill="1" applyBorder="1" applyAlignment="1">
      <alignment horizontal="center" vertical="center" wrapText="1"/>
    </xf>
    <xf numFmtId="43" fontId="4" fillId="0" borderId="6" xfId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43" fontId="4" fillId="0" borderId="1" xfId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0" fillId="0" borderId="4" xfId="0" applyBorder="1"/>
    <xf numFmtId="0" fontId="3" fillId="3" borderId="5" xfId="0" applyFont="1" applyFill="1" applyBorder="1" applyAlignment="1">
      <alignment horizontal="center" vertical="top" wrapText="1"/>
    </xf>
    <xf numFmtId="0" fontId="3" fillId="3" borderId="10" xfId="0" applyFont="1" applyFill="1" applyBorder="1" applyAlignment="1">
      <alignment horizontal="center" vertical="top" wrapText="1"/>
    </xf>
    <xf numFmtId="0" fontId="3" fillId="3" borderId="6" xfId="0" applyFont="1" applyFill="1" applyBorder="1" applyAlignment="1">
      <alignment horizontal="center" vertical="top" wrapText="1"/>
    </xf>
    <xf numFmtId="0" fontId="4" fillId="3" borderId="2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left" vertical="center" wrapText="1"/>
    </xf>
    <xf numFmtId="0" fontId="4" fillId="3" borderId="9" xfId="0" applyFont="1" applyFill="1" applyBorder="1" applyAlignment="1">
      <alignment horizontal="left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1</xdr:rowOff>
    </xdr:from>
    <xdr:to>
      <xdr:col>13</xdr:col>
      <xdr:colOff>5359400</xdr:colOff>
      <xdr:row>10</xdr:row>
      <xdr:rowOff>0</xdr:rowOff>
    </xdr:to>
    <xdr:pic>
      <xdr:nvPicPr>
        <xdr:cNvPr id="2" name="Рисунок 1" descr="Мадагаскар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43500" y="20180301"/>
          <a:ext cx="5359400" cy="26669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11</xdr:col>
      <xdr:colOff>747789</xdr:colOff>
      <xdr:row>21</xdr:row>
      <xdr:rowOff>25399</xdr:rowOff>
    </xdr:from>
    <xdr:to>
      <xdr:col>12</xdr:col>
      <xdr:colOff>5372100</xdr:colOff>
      <xdr:row>22</xdr:row>
      <xdr:rowOff>25400</xdr:rowOff>
    </xdr:to>
    <xdr:pic>
      <xdr:nvPicPr>
        <xdr:cNvPr id="3" name="Рисунок 2" descr="Прогресс ул. Сельская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7535" b="26290"/>
        <a:stretch>
          <a:fillRect/>
        </a:stretch>
      </xdr:blipFill>
      <xdr:spPr>
        <a:xfrm>
          <a:off x="12457189" y="27711399"/>
          <a:ext cx="5373611" cy="26670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11</xdr:col>
      <xdr:colOff>736600</xdr:colOff>
      <xdr:row>22</xdr:row>
      <xdr:rowOff>2641600</xdr:rowOff>
    </xdr:from>
    <xdr:to>
      <xdr:col>13</xdr:col>
      <xdr:colOff>4784</xdr:colOff>
      <xdr:row>24</xdr:row>
      <xdr:rowOff>63500</xdr:rowOff>
    </xdr:to>
    <xdr:pic>
      <xdr:nvPicPr>
        <xdr:cNvPr id="4" name="Рисунок 3" descr="Юрочкино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1728" b="19445"/>
        <a:stretch>
          <a:fillRect/>
        </a:stretch>
      </xdr:blipFill>
      <xdr:spPr>
        <a:xfrm>
          <a:off x="12446000" y="32994600"/>
          <a:ext cx="5402284" cy="27559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50800</xdr:colOff>
      <xdr:row>20</xdr:row>
      <xdr:rowOff>38100</xdr:rowOff>
    </xdr:from>
    <xdr:to>
      <xdr:col>13</xdr:col>
      <xdr:colOff>0</xdr:colOff>
      <xdr:row>21</xdr:row>
      <xdr:rowOff>12700</xdr:rowOff>
    </xdr:to>
    <xdr:pic>
      <xdr:nvPicPr>
        <xdr:cNvPr id="5" name="Рисунок 4" descr="д. Костинское - до установки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934" b="29258"/>
        <a:stretch>
          <a:fillRect/>
        </a:stretch>
      </xdr:blipFill>
      <xdr:spPr>
        <a:xfrm>
          <a:off x="12509500" y="25057100"/>
          <a:ext cx="5334000" cy="26416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11</xdr:col>
      <xdr:colOff>723900</xdr:colOff>
      <xdr:row>21</xdr:row>
      <xdr:rowOff>2661393</xdr:rowOff>
    </xdr:from>
    <xdr:to>
      <xdr:col>13</xdr:col>
      <xdr:colOff>76200</xdr:colOff>
      <xdr:row>23</xdr:row>
      <xdr:rowOff>24763</xdr:rowOff>
    </xdr:to>
    <xdr:pic>
      <xdr:nvPicPr>
        <xdr:cNvPr id="6" name="Рисунок 5" descr="Площадка до установки оборудования 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433300" y="30347393"/>
          <a:ext cx="5486400" cy="269737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12700</xdr:colOff>
      <xdr:row>22</xdr:row>
      <xdr:rowOff>12700</xdr:rowOff>
    </xdr:from>
    <xdr:to>
      <xdr:col>13</xdr:col>
      <xdr:colOff>5334000</xdr:colOff>
      <xdr:row>23</xdr:row>
      <xdr:rowOff>76200</xdr:rowOff>
    </xdr:to>
    <xdr:pic>
      <xdr:nvPicPr>
        <xdr:cNvPr id="7" name="Рисунок 6" descr="Площадка д Лукинки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7172" b="22222"/>
        <a:stretch>
          <a:fillRect/>
        </a:stretch>
      </xdr:blipFill>
      <xdr:spPr>
        <a:xfrm>
          <a:off x="17856200" y="20739100"/>
          <a:ext cx="5321300" cy="27305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11</xdr:col>
      <xdr:colOff>736600</xdr:colOff>
      <xdr:row>7</xdr:row>
      <xdr:rowOff>222773</xdr:rowOff>
    </xdr:from>
    <xdr:to>
      <xdr:col>13</xdr:col>
      <xdr:colOff>25400</xdr:colOff>
      <xdr:row>9</xdr:row>
      <xdr:rowOff>25400</xdr:rowOff>
    </xdr:to>
    <xdr:pic>
      <xdr:nvPicPr>
        <xdr:cNvPr id="9" name="Рисунок 8" descr="Детская площадка Поколение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5168" b="27003"/>
        <a:stretch>
          <a:fillRect/>
        </a:stretch>
      </xdr:blipFill>
      <xdr:spPr>
        <a:xfrm>
          <a:off x="12446000" y="4464573"/>
          <a:ext cx="5422900" cy="271092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139700</xdr:colOff>
      <xdr:row>10</xdr:row>
      <xdr:rowOff>1</xdr:rowOff>
    </xdr:from>
    <xdr:to>
      <xdr:col>12</xdr:col>
      <xdr:colOff>5346700</xdr:colOff>
      <xdr:row>11</xdr:row>
      <xdr:rowOff>1</xdr:rowOff>
    </xdr:to>
    <xdr:pic>
      <xdr:nvPicPr>
        <xdr:cNvPr id="10" name="Рисунок 9" descr="Канализация ул. Южная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598400" y="11341101"/>
          <a:ext cx="5207000" cy="2667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127000</xdr:colOff>
      <xdr:row>11</xdr:row>
      <xdr:rowOff>12700</xdr:rowOff>
    </xdr:from>
    <xdr:to>
      <xdr:col>12</xdr:col>
      <xdr:colOff>5346700</xdr:colOff>
      <xdr:row>12</xdr:row>
      <xdr:rowOff>76200</xdr:rowOff>
    </xdr:to>
    <xdr:pic>
      <xdr:nvPicPr>
        <xdr:cNvPr id="11" name="Рисунок 10" descr="Тропа здоровья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14634" r="1692" b="7678"/>
        <a:stretch>
          <a:fillRect/>
        </a:stretch>
      </xdr:blipFill>
      <xdr:spPr>
        <a:xfrm>
          <a:off x="12585700" y="12496800"/>
          <a:ext cx="5219700" cy="27305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2324100</xdr:colOff>
      <xdr:row>28</xdr:row>
      <xdr:rowOff>76054</xdr:rowOff>
    </xdr:from>
    <xdr:to>
      <xdr:col>14</xdr:col>
      <xdr:colOff>12700</xdr:colOff>
      <xdr:row>28</xdr:row>
      <xdr:rowOff>2593878</xdr:rowOff>
    </xdr:to>
    <xdr:pic>
      <xdr:nvPicPr>
        <xdr:cNvPr id="12" name="Рисунок 11" descr="20200827_09442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b="17105"/>
        <a:stretch>
          <a:fillRect/>
        </a:stretch>
      </xdr:blipFill>
      <xdr:spPr>
        <a:xfrm>
          <a:off x="20167600" y="32080054"/>
          <a:ext cx="3073400" cy="25178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63500</xdr:colOff>
      <xdr:row>28</xdr:row>
      <xdr:rowOff>12700</xdr:rowOff>
    </xdr:from>
    <xdr:to>
      <xdr:col>13</xdr:col>
      <xdr:colOff>2356634</xdr:colOff>
      <xdr:row>28</xdr:row>
      <xdr:rowOff>2654300</xdr:rowOff>
    </xdr:to>
    <xdr:pic>
      <xdr:nvPicPr>
        <xdr:cNvPr id="13" name="Рисунок 12" descr="20200827_09394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b="13603"/>
        <a:stretch>
          <a:fillRect/>
        </a:stretch>
      </xdr:blipFill>
      <xdr:spPr>
        <a:xfrm>
          <a:off x="17907000" y="44310300"/>
          <a:ext cx="2293134" cy="26416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952500</xdr:colOff>
      <xdr:row>21</xdr:row>
      <xdr:rowOff>25513</xdr:rowOff>
    </xdr:from>
    <xdr:to>
      <xdr:col>13</xdr:col>
      <xdr:colOff>4597400</xdr:colOff>
      <xdr:row>21</xdr:row>
      <xdr:rowOff>2656296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967"/>
        <a:stretch/>
      </xdr:blipFill>
      <xdr:spPr>
        <a:xfrm>
          <a:off x="18796000" y="19608913"/>
          <a:ext cx="3644900" cy="263078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965200</xdr:colOff>
      <xdr:row>12</xdr:row>
      <xdr:rowOff>232832</xdr:rowOff>
    </xdr:from>
    <xdr:to>
      <xdr:col>13</xdr:col>
      <xdr:colOff>4610100</xdr:colOff>
      <xdr:row>21</xdr:row>
      <xdr:rowOff>29652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846"/>
        <a:stretch/>
      </xdr:blipFill>
      <xdr:spPr>
        <a:xfrm>
          <a:off x="18808700" y="15383932"/>
          <a:ext cx="3644900" cy="270512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38100</xdr:colOff>
      <xdr:row>22</xdr:row>
      <xdr:rowOff>2603500</xdr:rowOff>
    </xdr:from>
    <xdr:to>
      <xdr:col>13</xdr:col>
      <xdr:colOff>5346700</xdr:colOff>
      <xdr:row>24</xdr:row>
      <xdr:rowOff>79240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127"/>
        <a:stretch/>
      </xdr:blipFill>
      <xdr:spPr>
        <a:xfrm>
          <a:off x="17881600" y="23329900"/>
          <a:ext cx="5308600" cy="280974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76200</xdr:colOff>
      <xdr:row>28</xdr:row>
      <xdr:rowOff>2552702</xdr:rowOff>
    </xdr:from>
    <xdr:to>
      <xdr:col>13</xdr:col>
      <xdr:colOff>5295900</xdr:colOff>
      <xdr:row>30</xdr:row>
      <xdr:rowOff>110190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03" r="8333" b="23437"/>
        <a:stretch/>
      </xdr:blipFill>
      <xdr:spPr>
        <a:xfrm>
          <a:off x="17919700" y="34556702"/>
          <a:ext cx="5219700" cy="289148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25400</xdr:colOff>
      <xdr:row>25</xdr:row>
      <xdr:rowOff>2654300</xdr:rowOff>
    </xdr:from>
    <xdr:to>
      <xdr:col>13</xdr:col>
      <xdr:colOff>5372099</xdr:colOff>
      <xdr:row>27</xdr:row>
      <xdr:rowOff>63500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97" b="19872"/>
        <a:stretch/>
      </xdr:blipFill>
      <xdr:spPr>
        <a:xfrm>
          <a:off x="17868900" y="28994100"/>
          <a:ext cx="5346699" cy="27432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1409700</xdr:colOff>
      <xdr:row>31</xdr:row>
      <xdr:rowOff>2641601</xdr:rowOff>
    </xdr:from>
    <xdr:to>
      <xdr:col>12</xdr:col>
      <xdr:colOff>3469878</xdr:colOff>
      <xdr:row>33</xdr:row>
      <xdr:rowOff>102842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500868" y="40677333"/>
          <a:ext cx="2795241" cy="206017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1625600</xdr:colOff>
      <xdr:row>31</xdr:row>
      <xdr:rowOff>2597734</xdr:rowOff>
    </xdr:from>
    <xdr:to>
      <xdr:col>13</xdr:col>
      <xdr:colOff>3543300</xdr:colOff>
      <xdr:row>33</xdr:row>
      <xdr:rowOff>85260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017187" y="40717847"/>
          <a:ext cx="2821526" cy="19177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812800</xdr:colOff>
      <xdr:row>5</xdr:row>
      <xdr:rowOff>0</xdr:rowOff>
    </xdr:from>
    <xdr:to>
      <xdr:col>13</xdr:col>
      <xdr:colOff>4572000</xdr:colOff>
      <xdr:row>6</xdr:row>
      <xdr:rowOff>127000</xdr:rowOff>
    </xdr:to>
    <xdr:pic>
      <xdr:nvPicPr>
        <xdr:cNvPr id="25" name="Рисунок 24" descr="DSCN0590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6300" y="2692400"/>
          <a:ext cx="3759200" cy="24384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2133599</xdr:colOff>
      <xdr:row>31</xdr:row>
      <xdr:rowOff>12700</xdr:rowOff>
    </xdr:from>
    <xdr:to>
      <xdr:col>14</xdr:col>
      <xdr:colOff>220132</xdr:colOff>
      <xdr:row>31</xdr:row>
      <xdr:rowOff>2616200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77099" y="39204900"/>
          <a:ext cx="3471333" cy="26035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76200</xdr:colOff>
      <xdr:row>32</xdr:row>
      <xdr:rowOff>2590800</xdr:rowOff>
    </xdr:from>
    <xdr:to>
      <xdr:col>13</xdr:col>
      <xdr:colOff>5308600</xdr:colOff>
      <xdr:row>34</xdr:row>
      <xdr:rowOff>50800</xdr:rowOff>
    </xdr:to>
    <xdr:pic>
      <xdr:nvPicPr>
        <xdr:cNvPr id="26" name="Рисунок 25" descr="Детская площадка д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19700" y="44450000"/>
          <a:ext cx="5232400" cy="2794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0</xdr:colOff>
      <xdr:row>35</xdr:row>
      <xdr:rowOff>12700</xdr:rowOff>
    </xdr:from>
    <xdr:to>
      <xdr:col>13</xdr:col>
      <xdr:colOff>5270500</xdr:colOff>
      <xdr:row>36</xdr:row>
      <xdr:rowOff>88900</xdr:rowOff>
    </xdr:to>
    <xdr:pic>
      <xdr:nvPicPr>
        <xdr:cNvPr id="28" name="Рисунок 27" descr="20201001_142153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0" y="49872900"/>
          <a:ext cx="5270500" cy="27432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63500</xdr:colOff>
      <xdr:row>31</xdr:row>
      <xdr:rowOff>330200</xdr:rowOff>
    </xdr:from>
    <xdr:to>
      <xdr:col>13</xdr:col>
      <xdr:colOff>3454400</xdr:colOff>
      <xdr:row>31</xdr:row>
      <xdr:rowOff>2336800</xdr:rowOff>
    </xdr:to>
    <xdr:pic>
      <xdr:nvPicPr>
        <xdr:cNvPr id="23" name="Рисунок 22" descr="с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0" y="39141400"/>
          <a:ext cx="3390900" cy="20066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38100</xdr:colOff>
      <xdr:row>34</xdr:row>
      <xdr:rowOff>0</xdr:rowOff>
    </xdr:from>
    <xdr:to>
      <xdr:col>12</xdr:col>
      <xdr:colOff>5359400</xdr:colOff>
      <xdr:row>35</xdr:row>
      <xdr:rowOff>12700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288"/>
        <a:stretch/>
      </xdr:blipFill>
      <xdr:spPr>
        <a:xfrm>
          <a:off x="12496800" y="47193200"/>
          <a:ext cx="5321300" cy="26797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38100</xdr:colOff>
      <xdr:row>35</xdr:row>
      <xdr:rowOff>0</xdr:rowOff>
    </xdr:from>
    <xdr:to>
      <xdr:col>12</xdr:col>
      <xdr:colOff>5359400</xdr:colOff>
      <xdr:row>36</xdr:row>
      <xdr:rowOff>12700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6800" y="49860200"/>
          <a:ext cx="5321300" cy="26797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12700</xdr:colOff>
      <xdr:row>32</xdr:row>
      <xdr:rowOff>2643677</xdr:rowOff>
    </xdr:from>
    <xdr:to>
      <xdr:col>12</xdr:col>
      <xdr:colOff>5334000</xdr:colOff>
      <xdr:row>34</xdr:row>
      <xdr:rowOff>38100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9" b="35819"/>
        <a:stretch/>
      </xdr:blipFill>
      <xdr:spPr>
        <a:xfrm>
          <a:off x="12471400" y="44502877"/>
          <a:ext cx="5321300" cy="272842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1</xdr:colOff>
      <xdr:row>26</xdr:row>
      <xdr:rowOff>88899</xdr:rowOff>
    </xdr:from>
    <xdr:to>
      <xdr:col>12</xdr:col>
      <xdr:colOff>5372101</xdr:colOff>
      <xdr:row>26</xdr:row>
      <xdr:rowOff>2654300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009"/>
        <a:stretch/>
      </xdr:blipFill>
      <xdr:spPr>
        <a:xfrm>
          <a:off x="12458701" y="30619699"/>
          <a:ext cx="5372100" cy="25654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25400</xdr:colOff>
      <xdr:row>25</xdr:row>
      <xdr:rowOff>38100</xdr:rowOff>
    </xdr:from>
    <xdr:to>
      <xdr:col>13</xdr:col>
      <xdr:colOff>5346700</xdr:colOff>
      <xdr:row>26</xdr:row>
      <xdr:rowOff>828675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8900" y="27520900"/>
          <a:ext cx="5321300" cy="3457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46"/>
  <sheetViews>
    <sheetView tabSelected="1" zoomScale="75" zoomScaleNormal="75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N50" sqref="N50"/>
    </sheetView>
  </sheetViews>
  <sheetFormatPr defaultRowHeight="15" x14ac:dyDescent="0.25"/>
  <cols>
    <col min="1" max="1" width="4.85546875" customWidth="1"/>
    <col min="2" max="2" width="21.5703125" customWidth="1"/>
    <col min="3" max="3" width="31.42578125" customWidth="1"/>
    <col min="4" max="4" width="16.5703125" style="6" customWidth="1"/>
    <col min="5" max="5" width="18.5703125" style="6" customWidth="1"/>
    <col min="6" max="6" width="10" style="6" customWidth="1"/>
    <col min="7" max="7" width="16.7109375" style="6" customWidth="1"/>
    <col min="8" max="8" width="10.28515625" style="6" customWidth="1"/>
    <col min="9" max="9" width="16.85546875" style="6" customWidth="1"/>
    <col min="10" max="10" width="9.7109375" style="6" customWidth="1"/>
    <col min="11" max="11" width="18.5703125" style="6" customWidth="1"/>
    <col min="12" max="12" width="11.28515625" style="6" customWidth="1"/>
    <col min="13" max="14" width="80.7109375" customWidth="1"/>
  </cols>
  <sheetData>
    <row r="1" spans="1:14" ht="30" customHeight="1" x14ac:dyDescent="0.4">
      <c r="B1" s="60"/>
      <c r="C1" s="61"/>
    </row>
    <row r="2" spans="1:14" ht="57.75" customHeight="1" x14ac:dyDescent="0.25">
      <c r="A2" s="64" t="s">
        <v>59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4" spans="1:14" ht="33" customHeight="1" x14ac:dyDescent="0.25">
      <c r="A4" s="65" t="s">
        <v>0</v>
      </c>
      <c r="B4" s="65" t="s">
        <v>1</v>
      </c>
      <c r="C4" s="68" t="s">
        <v>2</v>
      </c>
      <c r="D4" s="17" t="s">
        <v>5</v>
      </c>
      <c r="E4" s="67" t="s">
        <v>6</v>
      </c>
      <c r="F4" s="67"/>
      <c r="G4" s="67" t="s">
        <v>7</v>
      </c>
      <c r="H4" s="67"/>
      <c r="I4" s="67" t="s">
        <v>4</v>
      </c>
      <c r="J4" s="67"/>
      <c r="K4" s="67" t="s">
        <v>8</v>
      </c>
      <c r="L4" s="62"/>
      <c r="M4" s="62" t="s">
        <v>60</v>
      </c>
      <c r="N4" s="63"/>
    </row>
    <row r="5" spans="1:14" s="1" customFormat="1" ht="49.5" customHeight="1" x14ac:dyDescent="0.25">
      <c r="A5" s="66"/>
      <c r="B5" s="66"/>
      <c r="C5" s="69"/>
      <c r="D5" s="22" t="s">
        <v>3</v>
      </c>
      <c r="E5" s="22" t="s">
        <v>3</v>
      </c>
      <c r="F5" s="22" t="s">
        <v>9</v>
      </c>
      <c r="G5" s="22" t="s">
        <v>3</v>
      </c>
      <c r="H5" s="22" t="s">
        <v>9</v>
      </c>
      <c r="I5" s="22" t="s">
        <v>3</v>
      </c>
      <c r="J5" s="22" t="s">
        <v>9</v>
      </c>
      <c r="K5" s="22" t="s">
        <v>3</v>
      </c>
      <c r="L5" s="39" t="s">
        <v>9</v>
      </c>
      <c r="M5" s="22" t="s">
        <v>61</v>
      </c>
      <c r="N5" s="22" t="s">
        <v>62</v>
      </c>
    </row>
    <row r="6" spans="1:14" s="5" customFormat="1" ht="182.25" customHeight="1" x14ac:dyDescent="0.25">
      <c r="A6" s="14">
        <v>1</v>
      </c>
      <c r="B6" s="66" t="s">
        <v>36</v>
      </c>
      <c r="C6" s="18" t="s">
        <v>50</v>
      </c>
      <c r="D6" s="17">
        <f>E6+G6+I6+K6</f>
        <v>178922</v>
      </c>
      <c r="E6" s="17">
        <v>41301.599999999999</v>
      </c>
      <c r="F6" s="17">
        <f t="shared" ref="F6" si="0">E6/D6*100</f>
        <v>23.083578319044051</v>
      </c>
      <c r="G6" s="17">
        <f>10800+1575</f>
        <v>12375</v>
      </c>
      <c r="H6" s="17">
        <f t="shared" ref="H6" si="1">G6/D6*100</f>
        <v>6.9164216809559473</v>
      </c>
      <c r="I6" s="17"/>
      <c r="J6" s="17">
        <f t="shared" ref="J6:J7" si="2">I6/D6*100</f>
        <v>0</v>
      </c>
      <c r="K6" s="17">
        <v>125245.4</v>
      </c>
      <c r="L6" s="40">
        <f t="shared" ref="L6" si="3">K6/D6*100</f>
        <v>70</v>
      </c>
      <c r="M6" s="2" t="s">
        <v>63</v>
      </c>
      <c r="N6" s="2"/>
    </row>
    <row r="7" spans="1:14" s="1" customFormat="1" ht="56.25" customHeight="1" x14ac:dyDescent="0.25">
      <c r="A7" s="14">
        <v>2</v>
      </c>
      <c r="B7" s="70"/>
      <c r="C7" s="18" t="s">
        <v>44</v>
      </c>
      <c r="D7" s="27">
        <f t="shared" ref="D7" si="4">E7+G7+I7+K7</f>
        <v>115093.20000000001</v>
      </c>
      <c r="E7" s="27">
        <v>9927.9599999999991</v>
      </c>
      <c r="F7" s="27">
        <f t="shared" ref="F7" si="5">E7/D7*100</f>
        <v>8.6260178707343247</v>
      </c>
      <c r="G7" s="27">
        <v>8200</v>
      </c>
      <c r="H7" s="27">
        <f t="shared" ref="H7" si="6">G7/D7*100</f>
        <v>7.124660709755223</v>
      </c>
      <c r="I7" s="27">
        <v>16400</v>
      </c>
      <c r="J7" s="27">
        <f t="shared" si="2"/>
        <v>14.249321419510446</v>
      </c>
      <c r="K7" s="27">
        <v>80565.240000000005</v>
      </c>
      <c r="L7" s="40">
        <f t="shared" ref="L7" si="7">K7/D7*100</f>
        <v>70</v>
      </c>
      <c r="M7" s="2" t="s">
        <v>63</v>
      </c>
      <c r="N7" s="2" t="s">
        <v>63</v>
      </c>
    </row>
    <row r="8" spans="1:14" ht="18.75" customHeight="1" x14ac:dyDescent="0.25">
      <c r="A8" s="51" t="s">
        <v>30</v>
      </c>
      <c r="B8" s="52"/>
      <c r="C8" s="53"/>
      <c r="D8" s="20">
        <f>SUM(D6:D7)</f>
        <v>294015.2</v>
      </c>
      <c r="E8" s="20">
        <f>SUM(E6:E7)</f>
        <v>51229.56</v>
      </c>
      <c r="F8" s="20" t="s">
        <v>29</v>
      </c>
      <c r="G8" s="20">
        <f>SUM(G6:G7)</f>
        <v>20575</v>
      </c>
      <c r="H8" s="20" t="s">
        <v>29</v>
      </c>
      <c r="I8" s="20">
        <f>SUM(I6:I7)</f>
        <v>16400</v>
      </c>
      <c r="J8" s="20" t="s">
        <v>29</v>
      </c>
      <c r="K8" s="20">
        <f>SUM(K6:K7)</f>
        <v>205810.64</v>
      </c>
      <c r="L8" s="42" t="s">
        <v>29</v>
      </c>
      <c r="M8" s="48"/>
      <c r="N8" s="48"/>
    </row>
    <row r="9" spans="1:14" ht="210" customHeight="1" x14ac:dyDescent="0.25">
      <c r="A9" s="15">
        <v>3</v>
      </c>
      <c r="B9" s="74" t="s">
        <v>14</v>
      </c>
      <c r="C9" s="30" t="s">
        <v>31</v>
      </c>
      <c r="D9" s="19">
        <f>E9+G9+I9+K9</f>
        <v>1552393.2</v>
      </c>
      <c r="E9" s="19">
        <v>388017.96</v>
      </c>
      <c r="F9" s="31">
        <f>E9/D9*100</f>
        <v>24.994824764756764</v>
      </c>
      <c r="G9" s="19">
        <v>77700</v>
      </c>
      <c r="H9" s="31">
        <f t="shared" ref="H9:H16" si="8">G9/D9*100</f>
        <v>5.0051752352432359</v>
      </c>
      <c r="I9" s="19"/>
      <c r="J9" s="31">
        <f t="shared" ref="J9:J17" si="9">I9/D9*100</f>
        <v>0</v>
      </c>
      <c r="K9" s="19">
        <v>1086675.24</v>
      </c>
      <c r="L9" s="41">
        <f t="shared" ref="L9:L17" si="10">K9/D9*100</f>
        <v>70</v>
      </c>
      <c r="M9" s="48"/>
      <c r="N9" s="2" t="s">
        <v>63</v>
      </c>
    </row>
    <row r="10" spans="1:14" ht="210" customHeight="1" x14ac:dyDescent="0.25">
      <c r="A10" s="15">
        <v>4</v>
      </c>
      <c r="B10" s="75"/>
      <c r="C10" s="30" t="s">
        <v>51</v>
      </c>
      <c r="D10" s="19">
        <f t="shared" ref="D10:D17" si="11">E10+G10+I10+K10</f>
        <v>2426805</v>
      </c>
      <c r="E10" s="19">
        <v>911855.01</v>
      </c>
      <c r="F10" s="19">
        <f t="shared" ref="F10:F15" si="12">E10/D10*100</f>
        <v>37.574300778183662</v>
      </c>
      <c r="G10" s="19">
        <v>121950</v>
      </c>
      <c r="H10" s="19">
        <f t="shared" si="8"/>
        <v>5.025125628140704</v>
      </c>
      <c r="I10" s="19"/>
      <c r="J10" s="19">
        <f t="shared" si="9"/>
        <v>0</v>
      </c>
      <c r="K10" s="19">
        <v>1392999.99</v>
      </c>
      <c r="L10" s="41">
        <f t="shared" si="10"/>
        <v>57.400573593675631</v>
      </c>
      <c r="M10" s="2" t="s">
        <v>63</v>
      </c>
      <c r="N10" s="48"/>
    </row>
    <row r="11" spans="1:14" ht="210" customHeight="1" x14ac:dyDescent="0.25">
      <c r="A11" s="15">
        <v>5</v>
      </c>
      <c r="B11" s="75"/>
      <c r="C11" s="30" t="s">
        <v>52</v>
      </c>
      <c r="D11" s="19">
        <f t="shared" si="11"/>
        <v>1852430.48</v>
      </c>
      <c r="E11" s="19">
        <f>464499.46+109211.6</f>
        <v>573711.06000000006</v>
      </c>
      <c r="F11" s="31">
        <f t="shared" si="12"/>
        <v>30.970720153557394</v>
      </c>
      <c r="G11" s="19">
        <v>99900</v>
      </c>
      <c r="H11" s="31">
        <f t="shared" si="8"/>
        <v>5.3929149341140192</v>
      </c>
      <c r="I11" s="19"/>
      <c r="J11" s="19">
        <f t="shared" si="9"/>
        <v>0</v>
      </c>
      <c r="K11" s="19">
        <v>1178819.42</v>
      </c>
      <c r="L11" s="41">
        <f t="shared" si="10"/>
        <v>63.636364912328581</v>
      </c>
      <c r="M11" s="48"/>
      <c r="N11" s="2" t="s">
        <v>63</v>
      </c>
    </row>
    <row r="12" spans="1:14" ht="210" customHeight="1" x14ac:dyDescent="0.25">
      <c r="A12" s="15">
        <v>6</v>
      </c>
      <c r="B12" s="75"/>
      <c r="C12" s="30" t="s">
        <v>32</v>
      </c>
      <c r="D12" s="19">
        <f t="shared" si="11"/>
        <v>969952.08</v>
      </c>
      <c r="E12" s="19">
        <v>237435.63</v>
      </c>
      <c r="F12" s="31">
        <f t="shared" si="12"/>
        <v>24.479109318472723</v>
      </c>
      <c r="G12" s="19">
        <v>48550</v>
      </c>
      <c r="H12" s="31">
        <f t="shared" si="8"/>
        <v>5.0054019163503414</v>
      </c>
      <c r="I12" s="19">
        <v>5000</v>
      </c>
      <c r="J12" s="31">
        <f t="shared" si="9"/>
        <v>0.51548938376419595</v>
      </c>
      <c r="K12" s="19">
        <v>678966.45</v>
      </c>
      <c r="L12" s="41">
        <f t="shared" si="10"/>
        <v>69.999999381412735</v>
      </c>
      <c r="M12" s="48"/>
      <c r="N12" s="2" t="s">
        <v>63</v>
      </c>
    </row>
    <row r="13" spans="1:14" s="10" customFormat="1" ht="18.75" customHeight="1" x14ac:dyDescent="0.25">
      <c r="A13" s="51" t="s">
        <v>19</v>
      </c>
      <c r="B13" s="52"/>
      <c r="C13" s="53"/>
      <c r="D13" s="20">
        <f>SUM(D9:D12)</f>
        <v>6801580.7599999998</v>
      </c>
      <c r="E13" s="20">
        <f>SUM(E9:E12)</f>
        <v>2111019.66</v>
      </c>
      <c r="F13" s="20" t="s">
        <v>29</v>
      </c>
      <c r="G13" s="20">
        <f>SUM(G9:G12)</f>
        <v>348100</v>
      </c>
      <c r="H13" s="20" t="s">
        <v>29</v>
      </c>
      <c r="I13" s="20">
        <f>SUM(I9:I12)</f>
        <v>5000</v>
      </c>
      <c r="J13" s="20" t="s">
        <v>29</v>
      </c>
      <c r="K13" s="20">
        <f>SUM(K9:K12)</f>
        <v>4337461.0999999996</v>
      </c>
      <c r="L13" s="42" t="s">
        <v>29</v>
      </c>
      <c r="M13" s="49"/>
      <c r="N13" s="49"/>
    </row>
    <row r="14" spans="1:14" ht="54" hidden="1" customHeight="1" x14ac:dyDescent="0.25">
      <c r="A14" s="14">
        <v>6</v>
      </c>
      <c r="B14" s="57" t="s">
        <v>16</v>
      </c>
      <c r="C14" s="9" t="s">
        <v>33</v>
      </c>
      <c r="D14" s="11">
        <f>E14+G14+I14+K14</f>
        <v>0</v>
      </c>
      <c r="E14" s="11"/>
      <c r="F14" s="11" t="e">
        <f>E14/D14*100</f>
        <v>#DIV/0!</v>
      </c>
      <c r="G14" s="11"/>
      <c r="H14" s="11" t="e">
        <f>G14/D14*100</f>
        <v>#DIV/0!</v>
      </c>
      <c r="I14" s="11"/>
      <c r="J14" s="11" t="e">
        <f>I14/D14*100</f>
        <v>#DIV/0!</v>
      </c>
      <c r="K14" s="11"/>
      <c r="L14" s="43" t="e">
        <f>K14/D14*100</f>
        <v>#DIV/0!</v>
      </c>
      <c r="M14" s="48"/>
      <c r="N14" s="48"/>
    </row>
    <row r="15" spans="1:14" ht="52.5" hidden="1" customHeight="1" x14ac:dyDescent="0.25">
      <c r="A15" s="15">
        <v>7</v>
      </c>
      <c r="B15" s="58"/>
      <c r="C15" s="9" t="s">
        <v>34</v>
      </c>
      <c r="D15" s="11">
        <f t="shared" si="11"/>
        <v>0</v>
      </c>
      <c r="E15" s="11"/>
      <c r="F15" s="11" t="e">
        <f t="shared" si="12"/>
        <v>#DIV/0!</v>
      </c>
      <c r="G15" s="11"/>
      <c r="H15" s="11" t="e">
        <f t="shared" si="8"/>
        <v>#DIV/0!</v>
      </c>
      <c r="I15" s="11"/>
      <c r="J15" s="11" t="e">
        <f t="shared" si="9"/>
        <v>#DIV/0!</v>
      </c>
      <c r="K15" s="11"/>
      <c r="L15" s="43" t="e">
        <f t="shared" si="10"/>
        <v>#DIV/0!</v>
      </c>
      <c r="M15" s="48"/>
      <c r="N15" s="48"/>
    </row>
    <row r="16" spans="1:14" ht="33" hidden="1" customHeight="1" x14ac:dyDescent="0.25">
      <c r="A16" s="14">
        <v>8</v>
      </c>
      <c r="B16" s="58"/>
      <c r="C16" s="9" t="s">
        <v>35</v>
      </c>
      <c r="D16" s="11">
        <f t="shared" si="11"/>
        <v>0</v>
      </c>
      <c r="E16" s="11"/>
      <c r="F16" s="11" t="e">
        <f>E16/D16*100</f>
        <v>#DIV/0!</v>
      </c>
      <c r="G16" s="11"/>
      <c r="H16" s="11" t="e">
        <f t="shared" si="8"/>
        <v>#DIV/0!</v>
      </c>
      <c r="I16" s="11"/>
      <c r="J16" s="11" t="e">
        <f t="shared" si="9"/>
        <v>#DIV/0!</v>
      </c>
      <c r="K16" s="11"/>
      <c r="L16" s="43" t="e">
        <f t="shared" si="10"/>
        <v>#DIV/0!</v>
      </c>
      <c r="M16" s="48"/>
      <c r="N16" s="48"/>
    </row>
    <row r="17" spans="1:14" ht="33" hidden="1" customHeight="1" x14ac:dyDescent="0.25">
      <c r="A17" s="15">
        <v>9</v>
      </c>
      <c r="B17" s="59"/>
      <c r="C17" s="9" t="s">
        <v>37</v>
      </c>
      <c r="D17" s="11">
        <f t="shared" si="11"/>
        <v>0</v>
      </c>
      <c r="E17" s="11"/>
      <c r="F17" s="11" t="e">
        <f>E17/D17*100</f>
        <v>#DIV/0!</v>
      </c>
      <c r="G17" s="11"/>
      <c r="H17" s="11" t="e">
        <f>G17/D17*100</f>
        <v>#DIV/0!</v>
      </c>
      <c r="I17" s="11"/>
      <c r="J17" s="11" t="e">
        <f t="shared" si="9"/>
        <v>#DIV/0!</v>
      </c>
      <c r="K17" s="11"/>
      <c r="L17" s="43" t="e">
        <f t="shared" si="10"/>
        <v>#DIV/0!</v>
      </c>
      <c r="M17" s="48"/>
      <c r="N17" s="48"/>
    </row>
    <row r="18" spans="1:14" ht="18.75" hidden="1" customHeight="1" x14ac:dyDescent="0.25">
      <c r="A18" s="23"/>
      <c r="B18" s="54" t="s">
        <v>20</v>
      </c>
      <c r="C18" s="56"/>
      <c r="D18" s="12">
        <f>SUM(D14:D17)</f>
        <v>0</v>
      </c>
      <c r="E18" s="12">
        <f>SUM(E14:E17)</f>
        <v>0</v>
      </c>
      <c r="F18" s="12" t="s">
        <v>29</v>
      </c>
      <c r="G18" s="12">
        <f>SUM(G14:G17)</f>
        <v>0</v>
      </c>
      <c r="H18" s="12" t="s">
        <v>29</v>
      </c>
      <c r="I18" s="12">
        <f>SUM(I15:I16)</f>
        <v>0</v>
      </c>
      <c r="J18" s="12" t="s">
        <v>29</v>
      </c>
      <c r="K18" s="12">
        <f>SUM(K14:K17)</f>
        <v>0</v>
      </c>
      <c r="L18" s="44" t="s">
        <v>29</v>
      </c>
      <c r="M18" s="48"/>
      <c r="N18" s="48"/>
    </row>
    <row r="19" spans="1:14" s="1" customFormat="1" ht="27.75" hidden="1" customHeight="1" x14ac:dyDescent="0.25">
      <c r="A19" s="15"/>
      <c r="B19" s="16" t="s">
        <v>10</v>
      </c>
      <c r="C19" s="7"/>
      <c r="D19" s="8">
        <f>E19+G19+I19+K19</f>
        <v>0</v>
      </c>
      <c r="E19" s="8"/>
      <c r="F19" s="8" t="e">
        <f>E19/D19*100</f>
        <v>#DIV/0!</v>
      </c>
      <c r="G19" s="8"/>
      <c r="H19" s="8" t="e">
        <f>G19/D19*100</f>
        <v>#DIV/0!</v>
      </c>
      <c r="I19" s="8"/>
      <c r="J19" s="8" t="e">
        <f>I19/D19*100</f>
        <v>#DIV/0!</v>
      </c>
      <c r="K19" s="8"/>
      <c r="L19" s="45" t="e">
        <f>K19/D19*100</f>
        <v>#DIV/0!</v>
      </c>
      <c r="M19" s="38"/>
      <c r="N19" s="38"/>
    </row>
    <row r="20" spans="1:14" s="1" customFormat="1" ht="21.75" hidden="1" customHeight="1" x14ac:dyDescent="0.25">
      <c r="A20" s="54" t="s">
        <v>21</v>
      </c>
      <c r="B20" s="55"/>
      <c r="C20" s="56"/>
      <c r="D20" s="13">
        <f>SUM(D19)</f>
        <v>0</v>
      </c>
      <c r="E20" s="13">
        <f t="shared" ref="E20:K20" si="13">SUM(E19)</f>
        <v>0</v>
      </c>
      <c r="F20" s="13"/>
      <c r="G20" s="13">
        <f t="shared" si="13"/>
        <v>0</v>
      </c>
      <c r="H20" s="13"/>
      <c r="I20" s="13">
        <f t="shared" si="13"/>
        <v>0</v>
      </c>
      <c r="J20" s="13"/>
      <c r="K20" s="13">
        <f t="shared" si="13"/>
        <v>0</v>
      </c>
      <c r="L20" s="45"/>
      <c r="M20" s="38"/>
      <c r="N20" s="38"/>
    </row>
    <row r="21" spans="1:14" s="1" customFormat="1" ht="210" customHeight="1" x14ac:dyDescent="0.25">
      <c r="A21" s="14">
        <v>7</v>
      </c>
      <c r="B21" s="66" t="s">
        <v>13</v>
      </c>
      <c r="C21" s="18" t="s">
        <v>43</v>
      </c>
      <c r="D21" s="27">
        <f t="shared" ref="D21:D40" si="14">E21+G21+I21+K21</f>
        <v>99000</v>
      </c>
      <c r="E21" s="19">
        <v>24700</v>
      </c>
      <c r="F21" s="27">
        <f t="shared" ref="F21:F40" si="15">E21/D21*100</f>
        <v>24.949494949494948</v>
      </c>
      <c r="G21" s="19">
        <v>5000</v>
      </c>
      <c r="H21" s="27">
        <f t="shared" ref="H21:H40" si="16">G21/D21*100</f>
        <v>5.0505050505050502</v>
      </c>
      <c r="I21" s="29"/>
      <c r="J21" s="27">
        <f t="shared" ref="J21:J40" si="17">I21/D21*100</f>
        <v>0</v>
      </c>
      <c r="K21" s="19">
        <v>69300</v>
      </c>
      <c r="L21" s="40">
        <f t="shared" ref="L21:L40" si="18">K21/D21*100</f>
        <v>70</v>
      </c>
      <c r="M21" s="38"/>
      <c r="N21" s="38"/>
    </row>
    <row r="22" spans="1:14" s="1" customFormat="1" ht="210" customHeight="1" x14ac:dyDescent="0.25">
      <c r="A22" s="14">
        <v>8</v>
      </c>
      <c r="B22" s="76"/>
      <c r="C22" s="18" t="s">
        <v>39</v>
      </c>
      <c r="D22" s="27">
        <f t="shared" si="14"/>
        <v>99000</v>
      </c>
      <c r="E22" s="19">
        <v>24700</v>
      </c>
      <c r="F22" s="27">
        <f t="shared" si="15"/>
        <v>24.949494949494948</v>
      </c>
      <c r="G22" s="19">
        <v>5000</v>
      </c>
      <c r="H22" s="27">
        <f t="shared" si="16"/>
        <v>5.0505050505050502</v>
      </c>
      <c r="I22" s="29"/>
      <c r="J22" s="27">
        <f t="shared" si="17"/>
        <v>0</v>
      </c>
      <c r="K22" s="19">
        <v>69300</v>
      </c>
      <c r="L22" s="40">
        <f t="shared" si="18"/>
        <v>70</v>
      </c>
      <c r="M22" s="38"/>
      <c r="N22" s="38"/>
    </row>
    <row r="23" spans="1:14" s="1" customFormat="1" ht="210" customHeight="1" x14ac:dyDescent="0.25">
      <c r="A23" s="14">
        <v>9</v>
      </c>
      <c r="B23" s="76"/>
      <c r="C23" s="18" t="s">
        <v>40</v>
      </c>
      <c r="D23" s="27">
        <f t="shared" si="14"/>
        <v>289859</v>
      </c>
      <c r="E23" s="19">
        <v>72457.7</v>
      </c>
      <c r="F23" s="27">
        <f t="shared" si="15"/>
        <v>24.997567782956541</v>
      </c>
      <c r="G23" s="19">
        <v>14500</v>
      </c>
      <c r="H23" s="27">
        <f>G23/D23*100</f>
        <v>5.0024322170434594</v>
      </c>
      <c r="I23" s="19"/>
      <c r="J23" s="27">
        <f t="shared" si="17"/>
        <v>0</v>
      </c>
      <c r="K23" s="19">
        <v>202901.3</v>
      </c>
      <c r="L23" s="40">
        <f t="shared" si="18"/>
        <v>70</v>
      </c>
      <c r="M23" s="38"/>
      <c r="N23" s="38"/>
    </row>
    <row r="24" spans="1:14" s="1" customFormat="1" ht="210" customHeight="1" x14ac:dyDescent="0.25">
      <c r="A24" s="14">
        <v>10</v>
      </c>
      <c r="B24" s="76"/>
      <c r="C24" s="18" t="s">
        <v>41</v>
      </c>
      <c r="D24" s="27">
        <f t="shared" si="14"/>
        <v>99000</v>
      </c>
      <c r="E24" s="19">
        <v>24700</v>
      </c>
      <c r="F24" s="27">
        <f t="shared" si="15"/>
        <v>24.949494949494948</v>
      </c>
      <c r="G24" s="19">
        <v>5000</v>
      </c>
      <c r="H24" s="27">
        <f>G24/D24*100</f>
        <v>5.0505050505050502</v>
      </c>
      <c r="I24" s="19"/>
      <c r="J24" s="27">
        <f t="shared" si="17"/>
        <v>0</v>
      </c>
      <c r="K24" s="19">
        <v>69300</v>
      </c>
      <c r="L24" s="40">
        <f t="shared" si="18"/>
        <v>70</v>
      </c>
      <c r="M24" s="38"/>
      <c r="N24" s="38"/>
    </row>
    <row r="25" spans="1:14" s="32" customFormat="1" ht="21.75" customHeight="1" x14ac:dyDescent="0.25">
      <c r="A25" s="51" t="s">
        <v>25</v>
      </c>
      <c r="B25" s="52"/>
      <c r="C25" s="53"/>
      <c r="D25" s="20">
        <f>SUM(D21:D24)</f>
        <v>586859</v>
      </c>
      <c r="E25" s="20">
        <f>SUM(E21:E24)</f>
        <v>146557.70000000001</v>
      </c>
      <c r="F25" s="20" t="s">
        <v>29</v>
      </c>
      <c r="G25" s="20">
        <f>SUM(G21:G24)</f>
        <v>29500</v>
      </c>
      <c r="H25" s="20" t="s">
        <v>29</v>
      </c>
      <c r="I25" s="20">
        <f t="shared" ref="I25" si="19">SUM(I21:I24)</f>
        <v>0</v>
      </c>
      <c r="J25" s="20" t="s">
        <v>29</v>
      </c>
      <c r="K25" s="20">
        <f>SUM(K21:K24)</f>
        <v>410801.3</v>
      </c>
      <c r="L25" s="42" t="s">
        <v>29</v>
      </c>
      <c r="M25" s="50"/>
      <c r="N25" s="50"/>
    </row>
    <row r="26" spans="1:14" s="1" customFormat="1" ht="210" customHeight="1" x14ac:dyDescent="0.25">
      <c r="A26" s="14">
        <v>11</v>
      </c>
      <c r="B26" s="65" t="s">
        <v>11</v>
      </c>
      <c r="C26" s="18" t="s">
        <v>42</v>
      </c>
      <c r="D26" s="26">
        <f t="shared" si="14"/>
        <v>50000</v>
      </c>
      <c r="E26" s="26">
        <v>10000</v>
      </c>
      <c r="F26" s="26">
        <f t="shared" si="15"/>
        <v>20</v>
      </c>
      <c r="G26" s="26">
        <v>5000</v>
      </c>
      <c r="H26" s="26">
        <f t="shared" si="16"/>
        <v>10</v>
      </c>
      <c r="I26" s="26"/>
      <c r="J26" s="26">
        <f t="shared" si="17"/>
        <v>0</v>
      </c>
      <c r="K26" s="26">
        <v>35000</v>
      </c>
      <c r="L26" s="40">
        <f t="shared" si="18"/>
        <v>70</v>
      </c>
      <c r="M26" s="22" t="s">
        <v>63</v>
      </c>
      <c r="N26" s="22" t="s">
        <v>63</v>
      </c>
    </row>
    <row r="27" spans="1:14" s="1" customFormat="1" ht="210" customHeight="1" x14ac:dyDescent="0.25">
      <c r="A27" s="14">
        <v>12</v>
      </c>
      <c r="B27" s="65"/>
      <c r="C27" s="18" t="s">
        <v>38</v>
      </c>
      <c r="D27" s="26">
        <f t="shared" si="14"/>
        <v>98600</v>
      </c>
      <c r="E27" s="26">
        <v>19580</v>
      </c>
      <c r="F27" s="26">
        <f t="shared" si="15"/>
        <v>19.858012170385393</v>
      </c>
      <c r="G27" s="26">
        <v>10000</v>
      </c>
      <c r="H27" s="26">
        <f t="shared" si="16"/>
        <v>10.141987829614605</v>
      </c>
      <c r="I27" s="26"/>
      <c r="J27" s="26">
        <f t="shared" si="17"/>
        <v>0</v>
      </c>
      <c r="K27" s="26">
        <v>69020</v>
      </c>
      <c r="L27" s="40">
        <f t="shared" si="18"/>
        <v>70</v>
      </c>
      <c r="M27" s="22"/>
      <c r="N27" s="38"/>
    </row>
    <row r="28" spans="1:14" s="32" customFormat="1" ht="26.25" customHeight="1" x14ac:dyDescent="0.25">
      <c r="A28" s="51" t="s">
        <v>22</v>
      </c>
      <c r="B28" s="52"/>
      <c r="C28" s="53"/>
      <c r="D28" s="20">
        <f>SUM(D26:D27)</f>
        <v>148600</v>
      </c>
      <c r="E28" s="20">
        <f>SUM(E26:E27)</f>
        <v>29580</v>
      </c>
      <c r="F28" s="20" t="s">
        <v>29</v>
      </c>
      <c r="G28" s="20">
        <f>SUM(G26:G27)</f>
        <v>15000</v>
      </c>
      <c r="H28" s="20" t="s">
        <v>29</v>
      </c>
      <c r="I28" s="20">
        <f>SUM(I26:I27)</f>
        <v>0</v>
      </c>
      <c r="J28" s="20" t="s">
        <v>29</v>
      </c>
      <c r="K28" s="20">
        <f>SUM(K26:K27)</f>
        <v>104020</v>
      </c>
      <c r="L28" s="42" t="s">
        <v>29</v>
      </c>
      <c r="M28" s="50"/>
      <c r="N28" s="50"/>
    </row>
    <row r="29" spans="1:14" s="1" customFormat="1" ht="210" customHeight="1" x14ac:dyDescent="0.25">
      <c r="A29" s="15">
        <v>13</v>
      </c>
      <c r="B29" s="78" t="s">
        <v>12</v>
      </c>
      <c r="C29" s="30" t="s">
        <v>45</v>
      </c>
      <c r="D29" s="27">
        <f t="shared" si="14"/>
        <v>100000</v>
      </c>
      <c r="E29" s="27">
        <v>25000</v>
      </c>
      <c r="F29" s="27">
        <f t="shared" si="15"/>
        <v>25</v>
      </c>
      <c r="G29" s="27">
        <v>5000</v>
      </c>
      <c r="H29" s="27">
        <f t="shared" si="16"/>
        <v>5</v>
      </c>
      <c r="I29" s="27"/>
      <c r="J29" s="27">
        <f t="shared" si="17"/>
        <v>0</v>
      </c>
      <c r="K29" s="27">
        <v>70000</v>
      </c>
      <c r="L29" s="40">
        <f t="shared" si="18"/>
        <v>70</v>
      </c>
      <c r="M29" s="22" t="s">
        <v>63</v>
      </c>
      <c r="N29" s="38"/>
    </row>
    <row r="30" spans="1:14" s="1" customFormat="1" ht="210" customHeight="1" x14ac:dyDescent="0.25">
      <c r="A30" s="15">
        <v>14</v>
      </c>
      <c r="B30" s="79"/>
      <c r="C30" s="3" t="s">
        <v>46</v>
      </c>
      <c r="D30" s="27">
        <f t="shared" si="14"/>
        <v>100000</v>
      </c>
      <c r="E30" s="27">
        <v>25000</v>
      </c>
      <c r="F30" s="27">
        <f t="shared" si="15"/>
        <v>25</v>
      </c>
      <c r="G30" s="27">
        <v>5000</v>
      </c>
      <c r="H30" s="27">
        <f t="shared" si="16"/>
        <v>5</v>
      </c>
      <c r="I30" s="27"/>
      <c r="J30" s="27">
        <f t="shared" si="17"/>
        <v>0</v>
      </c>
      <c r="K30" s="27">
        <v>70000</v>
      </c>
      <c r="L30" s="40">
        <f>K30/D30*100</f>
        <v>70</v>
      </c>
      <c r="M30" s="22" t="s">
        <v>63</v>
      </c>
      <c r="N30" s="38"/>
    </row>
    <row r="31" spans="1:14" s="32" customFormat="1" ht="25.5" customHeight="1" x14ac:dyDescent="0.25">
      <c r="A31" s="51" t="s">
        <v>23</v>
      </c>
      <c r="B31" s="52"/>
      <c r="C31" s="53"/>
      <c r="D31" s="20">
        <f>SUM(D29:D30)</f>
        <v>200000</v>
      </c>
      <c r="E31" s="20">
        <f>SUM(E29:E30)</f>
        <v>50000</v>
      </c>
      <c r="F31" s="20" t="s">
        <v>29</v>
      </c>
      <c r="G31" s="20">
        <f>SUM(G29:G30)</f>
        <v>10000</v>
      </c>
      <c r="H31" s="20" t="s">
        <v>29</v>
      </c>
      <c r="I31" s="20">
        <f>SUM(I29:I30)</f>
        <v>0</v>
      </c>
      <c r="J31" s="20" t="s">
        <v>29</v>
      </c>
      <c r="K31" s="20">
        <f>SUM(K29:K30)</f>
        <v>140000</v>
      </c>
      <c r="L31" s="42" t="s">
        <v>29</v>
      </c>
      <c r="M31" s="50"/>
      <c r="N31" s="50"/>
    </row>
    <row r="32" spans="1:14" s="1" customFormat="1" ht="210" customHeight="1" x14ac:dyDescent="0.25">
      <c r="A32" s="15">
        <v>15</v>
      </c>
      <c r="B32" s="76" t="s">
        <v>15</v>
      </c>
      <c r="C32" s="3" t="s">
        <v>48</v>
      </c>
      <c r="D32" s="27">
        <f t="shared" si="14"/>
        <v>516000</v>
      </c>
      <c r="E32" s="27">
        <v>10320</v>
      </c>
      <c r="F32" s="27">
        <f t="shared" si="15"/>
        <v>2</v>
      </c>
      <c r="G32" s="19">
        <v>25800</v>
      </c>
      <c r="H32" s="27">
        <f t="shared" si="16"/>
        <v>5</v>
      </c>
      <c r="I32" s="19">
        <v>118680</v>
      </c>
      <c r="J32" s="27">
        <f t="shared" si="17"/>
        <v>23</v>
      </c>
      <c r="K32" s="27">
        <v>361200</v>
      </c>
      <c r="L32" s="40">
        <f t="shared" si="18"/>
        <v>70</v>
      </c>
      <c r="M32" s="22" t="s">
        <v>63</v>
      </c>
      <c r="N32" s="38"/>
    </row>
    <row r="33" spans="1:14" s="1" customFormat="1" ht="210" customHeight="1" x14ac:dyDescent="0.25">
      <c r="A33" s="21">
        <v>16</v>
      </c>
      <c r="B33" s="76"/>
      <c r="C33" s="3" t="s">
        <v>54</v>
      </c>
      <c r="D33" s="27">
        <f t="shared" si="14"/>
        <v>500000</v>
      </c>
      <c r="E33" s="27">
        <v>100000</v>
      </c>
      <c r="F33" s="27">
        <f t="shared" si="15"/>
        <v>20</v>
      </c>
      <c r="G33" s="27">
        <v>50000</v>
      </c>
      <c r="H33" s="27">
        <f t="shared" si="16"/>
        <v>10</v>
      </c>
      <c r="I33" s="27"/>
      <c r="J33" s="27">
        <f t="shared" si="17"/>
        <v>0</v>
      </c>
      <c r="K33" s="27">
        <v>350000</v>
      </c>
      <c r="L33" s="40">
        <f t="shared" si="18"/>
        <v>70</v>
      </c>
      <c r="M33" s="38"/>
      <c r="N33" s="38"/>
    </row>
    <row r="34" spans="1:14" s="1" customFormat="1" ht="210" customHeight="1" x14ac:dyDescent="0.25">
      <c r="A34" s="28">
        <v>17</v>
      </c>
      <c r="B34" s="76"/>
      <c r="C34" s="30" t="s">
        <v>47</v>
      </c>
      <c r="D34" s="27">
        <f t="shared" si="14"/>
        <v>160000</v>
      </c>
      <c r="E34" s="27">
        <v>38400</v>
      </c>
      <c r="F34" s="27">
        <f t="shared" si="15"/>
        <v>24</v>
      </c>
      <c r="G34" s="27">
        <v>9600</v>
      </c>
      <c r="H34" s="27">
        <f t="shared" si="16"/>
        <v>6</v>
      </c>
      <c r="I34" s="27"/>
      <c r="J34" s="27">
        <f t="shared" si="17"/>
        <v>0</v>
      </c>
      <c r="K34" s="27">
        <v>112000</v>
      </c>
      <c r="L34" s="40">
        <f t="shared" si="18"/>
        <v>70</v>
      </c>
      <c r="M34" s="38"/>
      <c r="N34" s="38"/>
    </row>
    <row r="35" spans="1:14" s="1" customFormat="1" ht="210" customHeight="1" x14ac:dyDescent="0.25">
      <c r="A35" s="28">
        <v>18</v>
      </c>
      <c r="B35" s="76"/>
      <c r="C35" s="30" t="s">
        <v>53</v>
      </c>
      <c r="D35" s="27">
        <f t="shared" si="14"/>
        <v>200000</v>
      </c>
      <c r="E35" s="27">
        <v>42225.61</v>
      </c>
      <c r="F35" s="27">
        <f t="shared" si="15"/>
        <v>21.112805000000002</v>
      </c>
      <c r="G35" s="27">
        <v>17774.39</v>
      </c>
      <c r="H35" s="27">
        <f t="shared" si="16"/>
        <v>8.8871949999999984</v>
      </c>
      <c r="I35" s="27"/>
      <c r="J35" s="27">
        <f t="shared" si="17"/>
        <v>0</v>
      </c>
      <c r="K35" s="27">
        <v>140000</v>
      </c>
      <c r="L35" s="40">
        <f t="shared" si="18"/>
        <v>70</v>
      </c>
      <c r="M35" s="38"/>
      <c r="N35" s="22" t="s">
        <v>63</v>
      </c>
    </row>
    <row r="36" spans="1:14" s="1" customFormat="1" ht="210" customHeight="1" x14ac:dyDescent="0.25">
      <c r="A36" s="28">
        <v>19</v>
      </c>
      <c r="B36" s="77"/>
      <c r="C36" s="30" t="s">
        <v>49</v>
      </c>
      <c r="D36" s="27">
        <f t="shared" si="14"/>
        <v>160000</v>
      </c>
      <c r="E36" s="27">
        <v>38400</v>
      </c>
      <c r="F36" s="27">
        <f t="shared" si="15"/>
        <v>24</v>
      </c>
      <c r="G36" s="27">
        <v>9600</v>
      </c>
      <c r="H36" s="27">
        <f t="shared" si="16"/>
        <v>6</v>
      </c>
      <c r="I36" s="27"/>
      <c r="J36" s="27">
        <f t="shared" si="17"/>
        <v>0</v>
      </c>
      <c r="K36" s="27">
        <v>112000</v>
      </c>
      <c r="L36" s="40">
        <f t="shared" si="18"/>
        <v>70</v>
      </c>
      <c r="M36" s="38"/>
      <c r="N36" s="38"/>
    </row>
    <row r="37" spans="1:14" s="32" customFormat="1" ht="24.75" customHeight="1" x14ac:dyDescent="0.25">
      <c r="A37" s="51" t="s">
        <v>24</v>
      </c>
      <c r="B37" s="52"/>
      <c r="C37" s="53"/>
      <c r="D37" s="20">
        <f>SUM(D32:D36)</f>
        <v>1536000</v>
      </c>
      <c r="E37" s="20">
        <f>SUM(E32:E36)</f>
        <v>229345.61</v>
      </c>
      <c r="F37" s="20" t="s">
        <v>29</v>
      </c>
      <c r="G37" s="20">
        <f>SUM(G32:G36)</f>
        <v>112774.39</v>
      </c>
      <c r="H37" s="20" t="s">
        <v>29</v>
      </c>
      <c r="I37" s="20">
        <f>SUM(I32:I36)</f>
        <v>118680</v>
      </c>
      <c r="J37" s="20" t="s">
        <v>29</v>
      </c>
      <c r="K37" s="20">
        <f>SUM(K32:K36)</f>
        <v>1075200</v>
      </c>
      <c r="L37" s="42" t="s">
        <v>29</v>
      </c>
      <c r="M37" s="50"/>
      <c r="N37" s="50"/>
    </row>
    <row r="38" spans="1:14" s="32" customFormat="1" ht="47.25" hidden="1" customHeight="1" x14ac:dyDescent="0.25">
      <c r="A38" s="33"/>
      <c r="B38" s="34" t="s">
        <v>17</v>
      </c>
      <c r="C38" s="35"/>
      <c r="D38" s="12">
        <f t="shared" si="14"/>
        <v>0</v>
      </c>
      <c r="E38" s="12"/>
      <c r="F38" s="12" t="e">
        <f t="shared" si="15"/>
        <v>#DIV/0!</v>
      </c>
      <c r="G38" s="12"/>
      <c r="H38" s="12" t="e">
        <f t="shared" si="16"/>
        <v>#DIV/0!</v>
      </c>
      <c r="I38" s="12"/>
      <c r="J38" s="12" t="e">
        <f t="shared" si="17"/>
        <v>#DIV/0!</v>
      </c>
      <c r="K38" s="12"/>
      <c r="L38" s="44" t="e">
        <f t="shared" si="18"/>
        <v>#DIV/0!</v>
      </c>
      <c r="M38" s="50"/>
      <c r="N38" s="50"/>
    </row>
    <row r="39" spans="1:14" s="32" customFormat="1" ht="24" hidden="1" customHeight="1" x14ac:dyDescent="0.25">
      <c r="A39" s="51" t="s">
        <v>26</v>
      </c>
      <c r="B39" s="52"/>
      <c r="C39" s="53"/>
      <c r="D39" s="13">
        <f>SUM(D38:D38)</f>
        <v>0</v>
      </c>
      <c r="E39" s="13">
        <f>SUM(E38:E38)</f>
        <v>0</v>
      </c>
      <c r="F39" s="13" t="s">
        <v>29</v>
      </c>
      <c r="G39" s="13">
        <f>SUM(G38:G38)</f>
        <v>0</v>
      </c>
      <c r="H39" s="13" t="s">
        <v>29</v>
      </c>
      <c r="I39" s="13">
        <f>SUM(I38:I38)</f>
        <v>0</v>
      </c>
      <c r="J39" s="13" t="s">
        <v>29</v>
      </c>
      <c r="K39" s="13">
        <f>SUM(K38:K38)</f>
        <v>0</v>
      </c>
      <c r="L39" s="46" t="s">
        <v>29</v>
      </c>
      <c r="M39" s="50"/>
      <c r="N39" s="50"/>
    </row>
    <row r="40" spans="1:14" s="32" customFormat="1" ht="44.25" hidden="1" customHeight="1" x14ac:dyDescent="0.25">
      <c r="A40" s="33"/>
      <c r="B40" s="36" t="s">
        <v>18</v>
      </c>
      <c r="C40" s="37"/>
      <c r="D40" s="13">
        <f t="shared" si="14"/>
        <v>0</v>
      </c>
      <c r="E40" s="13"/>
      <c r="F40" s="13" t="e">
        <f t="shared" si="15"/>
        <v>#DIV/0!</v>
      </c>
      <c r="G40" s="13"/>
      <c r="H40" s="13" t="e">
        <f t="shared" si="16"/>
        <v>#DIV/0!</v>
      </c>
      <c r="I40" s="13"/>
      <c r="J40" s="13" t="e">
        <f t="shared" si="17"/>
        <v>#DIV/0!</v>
      </c>
      <c r="K40" s="13"/>
      <c r="L40" s="46" t="e">
        <f t="shared" si="18"/>
        <v>#DIV/0!</v>
      </c>
      <c r="M40" s="50"/>
      <c r="N40" s="50"/>
    </row>
    <row r="41" spans="1:14" s="32" customFormat="1" ht="21" hidden="1" customHeight="1" x14ac:dyDescent="0.25">
      <c r="A41" s="51" t="s">
        <v>27</v>
      </c>
      <c r="B41" s="52"/>
      <c r="C41" s="53"/>
      <c r="D41" s="13">
        <f>SUM(D40)</f>
        <v>0</v>
      </c>
      <c r="E41" s="13">
        <f t="shared" ref="E41:K41" si="20">SUM(E40)</f>
        <v>0</v>
      </c>
      <c r="F41" s="13" t="s">
        <v>29</v>
      </c>
      <c r="G41" s="13">
        <f t="shared" si="20"/>
        <v>0</v>
      </c>
      <c r="H41" s="13" t="s">
        <v>29</v>
      </c>
      <c r="I41" s="13">
        <f t="shared" si="20"/>
        <v>0</v>
      </c>
      <c r="J41" s="13" t="s">
        <v>29</v>
      </c>
      <c r="K41" s="13">
        <f t="shared" si="20"/>
        <v>0</v>
      </c>
      <c r="L41" s="46" t="s">
        <v>29</v>
      </c>
      <c r="M41" s="50"/>
      <c r="N41" s="50"/>
    </row>
    <row r="42" spans="1:14" s="10" customFormat="1" ht="27" customHeight="1" x14ac:dyDescent="0.25">
      <c r="A42" s="71" t="s">
        <v>28</v>
      </c>
      <c r="B42" s="72"/>
      <c r="C42" s="73"/>
      <c r="D42" s="24">
        <f>D41+D39+D37+D31+D28+D25+D18+D13+D8</f>
        <v>9567054.959999999</v>
      </c>
      <c r="E42" s="24">
        <f>E41+E39+E37+E31+E28+E25+E18+E13+E8</f>
        <v>2617732.5300000003</v>
      </c>
      <c r="F42" s="24" t="s">
        <v>29</v>
      </c>
      <c r="G42" s="24">
        <f>G41+G39+G37+G31+G28+G25+G18+G13+G8</f>
        <v>535949.39</v>
      </c>
      <c r="H42" s="24" t="s">
        <v>29</v>
      </c>
      <c r="I42" s="24">
        <f>I41+I39+I37+I31+I28+I25+I18+I13+I8</f>
        <v>140080</v>
      </c>
      <c r="J42" s="24" t="s">
        <v>29</v>
      </c>
      <c r="K42" s="24">
        <f>K41+K39+K37+K31+K28+K25+K18+K13+K8</f>
        <v>6273293.0399999991</v>
      </c>
      <c r="L42" s="47" t="s">
        <v>29</v>
      </c>
      <c r="M42" s="49"/>
      <c r="N42" s="49"/>
    </row>
    <row r="44" spans="1:14" ht="23.25" hidden="1" x14ac:dyDescent="0.35">
      <c r="A44" s="25" t="s">
        <v>55</v>
      </c>
      <c r="B44" s="4"/>
      <c r="C44" s="25" t="s">
        <v>57</v>
      </c>
    </row>
    <row r="45" spans="1:14" hidden="1" x14ac:dyDescent="0.25">
      <c r="A45" s="4"/>
      <c r="B45" s="4"/>
      <c r="C45" s="4"/>
    </row>
    <row r="46" spans="1:14" ht="23.25" hidden="1" x14ac:dyDescent="0.35">
      <c r="A46" s="25" t="s">
        <v>56</v>
      </c>
      <c r="B46" s="4"/>
      <c r="C46" s="25" t="s">
        <v>58</v>
      </c>
    </row>
  </sheetData>
  <mergeCells count="28">
    <mergeCell ref="A42:C42"/>
    <mergeCell ref="B9:B12"/>
    <mergeCell ref="A39:C39"/>
    <mergeCell ref="B18:C18"/>
    <mergeCell ref="A41:C41"/>
    <mergeCell ref="B32:B36"/>
    <mergeCell ref="A13:C13"/>
    <mergeCell ref="B29:B30"/>
    <mergeCell ref="A31:C31"/>
    <mergeCell ref="A37:C37"/>
    <mergeCell ref="A28:C28"/>
    <mergeCell ref="B26:B27"/>
    <mergeCell ref="B21:B24"/>
    <mergeCell ref="A25:C25"/>
    <mergeCell ref="A20:C20"/>
    <mergeCell ref="B14:B17"/>
    <mergeCell ref="B1:C1"/>
    <mergeCell ref="M4:N4"/>
    <mergeCell ref="A2:L2"/>
    <mergeCell ref="A4:A5"/>
    <mergeCell ref="B4:B5"/>
    <mergeCell ref="E4:F4"/>
    <mergeCell ref="G4:H4"/>
    <mergeCell ref="I4:J4"/>
    <mergeCell ref="K4:L4"/>
    <mergeCell ref="C4:C5"/>
    <mergeCell ref="B6:B7"/>
    <mergeCell ref="A8:C8"/>
  </mergeCells>
  <pageMargins left="0.39370078740157483" right="0.39370078740157483" top="0.78740157480314965" bottom="0.39370078740157483" header="0.31496062992125984" footer="0.31496062992125984"/>
  <pageSetup paperSize="9" scale="38" fitToHeight="0" orientation="landscape" horizontalDpi="180" verticalDpi="18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Реализовано</vt:lpstr>
      <vt:lpstr>Реализовано!Заголовки_для_печати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2021-03-31T11:34:01Z</dcterms:modified>
</cp:coreProperties>
</file>