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65" windowWidth="15120" windowHeight="7950"/>
  </bookViews>
  <sheets>
    <sheet name="Факт" sheetId="1" r:id="rId1"/>
  </sheets>
  <calcPr calcId="144525"/>
</workbook>
</file>

<file path=xl/calcChain.xml><?xml version="1.0" encoding="utf-8"?>
<calcChain xmlns="http://schemas.openxmlformats.org/spreadsheetml/2006/main">
  <c r="G13" i="1" l="1"/>
  <c r="D32" i="1" l="1"/>
  <c r="D31" i="1" l="1"/>
  <c r="D33" i="1"/>
  <c r="E10" i="1" l="1"/>
  <c r="K30" i="1" l="1"/>
  <c r="I30" i="1"/>
  <c r="G30" i="1"/>
  <c r="E30" i="1"/>
  <c r="K27" i="1"/>
  <c r="G27" i="1"/>
  <c r="E27" i="1"/>
  <c r="K23" i="1"/>
  <c r="G23" i="1"/>
  <c r="E23" i="1"/>
  <c r="K17" i="1"/>
  <c r="G17" i="1"/>
  <c r="E17" i="1"/>
  <c r="K13" i="1"/>
  <c r="E7" i="1"/>
  <c r="K7" i="1"/>
  <c r="I7" i="1"/>
  <c r="G7" i="1"/>
  <c r="D14" i="1"/>
  <c r="J14" i="1" s="1"/>
  <c r="F14" i="1" l="1"/>
  <c r="H14" i="1"/>
  <c r="L14" i="1"/>
  <c r="D26" i="1" l="1"/>
  <c r="I27" i="1"/>
  <c r="E38" i="1"/>
  <c r="G38" i="1"/>
  <c r="I38" i="1"/>
  <c r="K38" i="1"/>
  <c r="L26" i="1" l="1"/>
  <c r="J26" i="1"/>
  <c r="H26" i="1"/>
  <c r="F26" i="1"/>
  <c r="G36" i="1"/>
  <c r="I36" i="1"/>
  <c r="K36" i="1"/>
  <c r="I23" i="1"/>
  <c r="E19" i="1"/>
  <c r="G19" i="1"/>
  <c r="I19" i="1"/>
  <c r="K19" i="1"/>
  <c r="I17" i="1"/>
  <c r="E13" i="1"/>
  <c r="I13" i="1"/>
  <c r="D37" i="1"/>
  <c r="D29" i="1"/>
  <c r="D28" i="1"/>
  <c r="D24" i="1"/>
  <c r="F24" i="1" s="1"/>
  <c r="D25" i="1"/>
  <c r="D35" i="1"/>
  <c r="D34" i="1"/>
  <c r="D12" i="1"/>
  <c r="D8" i="1"/>
  <c r="D22" i="1"/>
  <c r="D16" i="1"/>
  <c r="D15" i="1"/>
  <c r="D6" i="1"/>
  <c r="D7" i="1" s="1"/>
  <c r="D9" i="1"/>
  <c r="D10" i="1"/>
  <c r="D11" i="1"/>
  <c r="D20" i="1"/>
  <c r="D21" i="1"/>
  <c r="D18" i="1"/>
  <c r="D17" i="1" l="1"/>
  <c r="K39" i="1"/>
  <c r="H21" i="1"/>
  <c r="L29" i="1"/>
  <c r="D30" i="1"/>
  <c r="D23" i="1"/>
  <c r="D36" i="1"/>
  <c r="D27" i="1"/>
  <c r="F37" i="1"/>
  <c r="D38" i="1"/>
  <c r="D13" i="1"/>
  <c r="G39" i="1"/>
  <c r="I39" i="1"/>
  <c r="F34" i="1"/>
  <c r="J32" i="1"/>
  <c r="H33" i="1"/>
  <c r="H35" i="1"/>
  <c r="J16" i="1"/>
  <c r="F11" i="1"/>
  <c r="L10" i="1"/>
  <c r="J8" i="1"/>
  <c r="J15" i="1"/>
  <c r="J28" i="1"/>
  <c r="J20" i="1"/>
  <c r="J31" i="1"/>
  <c r="H24" i="1"/>
  <c r="H9" i="1"/>
  <c r="J12" i="1"/>
  <c r="J25" i="1"/>
  <c r="F18" i="1"/>
  <c r="L22" i="1"/>
  <c r="H6" i="1"/>
  <c r="D19" i="1"/>
  <c r="E36" i="1"/>
  <c r="E39" i="1" s="1"/>
  <c r="H37" i="1"/>
  <c r="J37" i="1"/>
  <c r="F16" i="1"/>
  <c r="L37" i="1"/>
  <c r="J29" i="1"/>
  <c r="F29" i="1"/>
  <c r="H29" i="1"/>
  <c r="H28" i="1"/>
  <c r="L28" i="1"/>
  <c r="F28" i="1"/>
  <c r="F8" i="1"/>
  <c r="L24" i="1"/>
  <c r="L25" i="1"/>
  <c r="H25" i="1"/>
  <c r="J24" i="1"/>
  <c r="F25" i="1"/>
  <c r="L35" i="1"/>
  <c r="J35" i="1"/>
  <c r="H34" i="1"/>
  <c r="J34" i="1"/>
  <c r="L34" i="1"/>
  <c r="L32" i="1"/>
  <c r="H32" i="1"/>
  <c r="F32" i="1"/>
  <c r="F35" i="1"/>
  <c r="L33" i="1"/>
  <c r="J22" i="1"/>
  <c r="H22" i="1"/>
  <c r="F22" i="1"/>
  <c r="H16" i="1"/>
  <c r="F31" i="1"/>
  <c r="F33" i="1"/>
  <c r="J33" i="1"/>
  <c r="L31" i="1"/>
  <c r="H31" i="1"/>
  <c r="H15" i="1"/>
  <c r="F15" i="1"/>
  <c r="L16" i="1"/>
  <c r="L15" i="1"/>
  <c r="F6" i="1"/>
  <c r="L6" i="1"/>
  <c r="J6" i="1"/>
  <c r="H12" i="1"/>
  <c r="L12" i="1"/>
  <c r="F12" i="1"/>
  <c r="H11" i="1"/>
  <c r="J11" i="1"/>
  <c r="L11" i="1"/>
  <c r="F10" i="1"/>
  <c r="H10" i="1"/>
  <c r="J10" i="1"/>
  <c r="F9" i="1"/>
  <c r="L9" i="1"/>
  <c r="J9" i="1"/>
  <c r="H8" i="1"/>
  <c r="L8" i="1"/>
  <c r="H18" i="1"/>
  <c r="J18" i="1"/>
  <c r="L18" i="1"/>
  <c r="L21" i="1"/>
  <c r="F21" i="1"/>
  <c r="J21" i="1"/>
  <c r="H20" i="1"/>
  <c r="L20" i="1"/>
  <c r="F20" i="1"/>
  <c r="D39" i="1" l="1"/>
</calcChain>
</file>

<file path=xl/sharedStrings.xml><?xml version="1.0" encoding="utf-8"?>
<sst xmlns="http://schemas.openxmlformats.org/spreadsheetml/2006/main" count="128" uniqueCount="59">
  <si>
    <t>№ п/п</t>
  </si>
  <si>
    <t>Поселение</t>
  </si>
  <si>
    <t>Наименование проекта</t>
  </si>
  <si>
    <t>руб.</t>
  </si>
  <si>
    <t xml:space="preserve">Юр.лица и ИП </t>
  </si>
  <si>
    <t xml:space="preserve">Полная стоимость </t>
  </si>
  <si>
    <t xml:space="preserve">Местный 
бюджет </t>
  </si>
  <si>
    <t xml:space="preserve">Физические
лица </t>
  </si>
  <si>
    <t xml:space="preserve">Областной 
бюджет </t>
  </si>
  <si>
    <t>%</t>
  </si>
  <si>
    <t>сп Чуровское</t>
  </si>
  <si>
    <t>сп Ершовское</t>
  </si>
  <si>
    <t>сп Нифантовское</t>
  </si>
  <si>
    <t>гп п. Шексна</t>
  </si>
  <si>
    <t>Устройство наружной канализации по ул. Пионерская-ул. Льнозаводская в п. Шексна Вологодской области</t>
  </si>
  <si>
    <t>Устройство спортивной площадки по ул. Садовая в поселке Шексна</t>
  </si>
  <si>
    <t>Устройство контейнерных площадок в п. Шексна</t>
  </si>
  <si>
    <t>сп Сиземское</t>
  </si>
  <si>
    <t>Ремонт общественного колодца в деревне Еремеево селького поселения Сиземское Шекснинского муниципального района Вологодской области</t>
  </si>
  <si>
    <t>Установка детской игровой и спортивной площадки в с.Чуровское сельского поселения Чуровское Шекснинского муниципального района Вологодской области</t>
  </si>
  <si>
    <t>Реконструкция уличного освещения в сельском поселении Нифантовское Шекснинского муниципального района Вологодской области</t>
  </si>
  <si>
    <t>гп Чебсарское</t>
  </si>
  <si>
    <t>сп Железнодорожное</t>
  </si>
  <si>
    <t>"Пожарная безопасность" - разборка старых бесхозных строений в сельском поселении Ершовское Шекснинского муниципального района Вологодской области</t>
  </si>
  <si>
    <t>Освещение "мемориала Славы" в деревне Ершово сельского поселения Ершовское Шекснинского муниципального района Вологодской области</t>
  </si>
  <si>
    <t xml:space="preserve">Строительство колодца в деревне Панькино городского поселения Чебсарское Шекснинского муниципального района Вологодской области </t>
  </si>
  <si>
    <t xml:space="preserve">Замена труб магистрального водопровода от водонапорной бащни "Кирпичный завод" до ул. Батулиных в п.Чебсара Шекснинского муниципального района  Вологодской области </t>
  </si>
  <si>
    <t xml:space="preserve">Устройство детской площадки в деревне Льгово сельского поселения Ершовское Шекснинского муниципального района Вологодской области </t>
  </si>
  <si>
    <t>Приобретение и установка бункеров-накопителей (8 куб.м.) для вывоза КГО в сельском поселении Нифантовское Шекснинского муниципального района Вологодской области</t>
  </si>
  <si>
    <t>Благоустройство территории у деревни Княже селького поселения Сиземское Шекснинского муниципального района Вологодской области</t>
  </si>
  <si>
    <t>Благоустройство территории у деревни Гущино селького поселения Сиземское Шекснинского муниципального района Вологодской области</t>
  </si>
  <si>
    <t>сп Угольское</t>
  </si>
  <si>
    <t>Выполнение работ по уличному освещению д. Шеломово Шекснинского муниципального района Вологодской области</t>
  </si>
  <si>
    <t>Выполнение работ по уличному освещению д. Четвериково Шекснинского муниципального района Вологодской области</t>
  </si>
  <si>
    <t>Установка детской игровой площадки в с. Едома  Шекснинского муниципального района Вологодской области</t>
  </si>
  <si>
    <t>Установка детской игровой площадки в д.Кичино Шекснинского муниципального района Вологодской области</t>
  </si>
  <si>
    <t>Установка детской игровой площадки в д.Демидово  Шекснинского муниципального района Вологодской области</t>
  </si>
  <si>
    <t>Итого по гп п. Шексна</t>
  </si>
  <si>
    <t>Итого по гп  Чебсарское</t>
  </si>
  <si>
    <t>Итого по сп Чуровское</t>
  </si>
  <si>
    <t>Итого по сп Ершовское</t>
  </si>
  <si>
    <t>Итого по сп Нифантовское</t>
  </si>
  <si>
    <t>Итого по сп Сиземское</t>
  </si>
  <si>
    <t>Итого по сп Железнодорожное</t>
  </si>
  <si>
    <t>Итого по сп Угольское</t>
  </si>
  <si>
    <t>ВСЕГО</t>
  </si>
  <si>
    <t>Реконструкция уличного освещения в сельском поселении Угольское (с.Любомирово) Шекснинского муниципального района Вологодской области</t>
  </si>
  <si>
    <t>*</t>
  </si>
  <si>
    <t>Изготовление и установка памятника труженникам тыла и детям войны в парке Победы сельского поселения Нифантовское</t>
  </si>
  <si>
    <t>Обустройство детской игровой площадки по ул. Октябрьская в п. Шексна</t>
  </si>
  <si>
    <t>Обустройство детской игровой площадки по ул. Сапожникова в п. Шексна</t>
  </si>
  <si>
    <t>Итого по Администрации ШМР</t>
  </si>
  <si>
    <t>Газопровод низкого давления по улице Армейской гп Чёбсарское Шекснинского района Вологодской области» (проектно-сметная документация)</t>
  </si>
  <si>
    <t xml:space="preserve">Перечень проектов, реализованных на территории Шекснинского муниципального района в 2019 году
 в рамках проекта "Народный бюджет" </t>
  </si>
  <si>
    <t xml:space="preserve">Администрация Шекснинского муниципального района </t>
  </si>
  <si>
    <t>Фотоматералы</t>
  </si>
  <si>
    <t>до реализации проекта</t>
  </si>
  <si>
    <t>после реализации проекта</t>
  </si>
  <si>
    <t>Нет возможности опубликовать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</si>
</sst>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_-* #,##0.0_р_._-;\-* #,##0.0_р_._-;_-* &quot;-&quot;??_р_._-;_-@_-"/>
  </numFmts>
  <fonts count="11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3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43" fontId="0" fillId="0" borderId="0" xfId="1" applyFont="1"/>
    <xf numFmtId="43" fontId="4" fillId="0" borderId="2" xfId="1" applyFont="1" applyBorder="1" applyAlignment="1">
      <alignment horizontal="center" vertical="center" wrapText="1"/>
    </xf>
    <xf numFmtId="43" fontId="4" fillId="0" borderId="3" xfId="1" applyFont="1" applyBorder="1" applyAlignment="1">
      <alignment horizontal="center" vertical="center" wrapText="1"/>
    </xf>
    <xf numFmtId="43" fontId="3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7" fillId="0" borderId="1" xfId="1" applyFont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/>
    <xf numFmtId="43" fontId="4" fillId="0" borderId="3" xfId="1" applyFont="1" applyFill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43" fontId="8" fillId="0" borderId="1" xfId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4" fillId="0" borderId="3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3403600</xdr:colOff>
      <xdr:row>30</xdr:row>
      <xdr:rowOff>203200</xdr:rowOff>
    </xdr:from>
    <xdr:to>
      <xdr:col>13</xdr:col>
      <xdr:colOff>5283200</xdr:colOff>
      <xdr:row>30</xdr:row>
      <xdr:rowOff>2582274</xdr:rowOff>
    </xdr:to>
    <xdr:pic>
      <xdr:nvPicPr>
        <xdr:cNvPr id="25" name="Рисунок 24" descr="DSC0345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4196" b="11189"/>
        <a:stretch>
          <a:fillRect/>
        </a:stretch>
      </xdr:blipFill>
      <xdr:spPr>
        <a:xfrm>
          <a:off x="22072600" y="43662600"/>
          <a:ext cx="1879600" cy="237907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13</xdr:col>
      <xdr:colOff>1976</xdr:colOff>
      <xdr:row>13</xdr:row>
      <xdr:rowOff>1092200</xdr:rowOff>
    </xdr:from>
    <xdr:to>
      <xdr:col>14</xdr:col>
      <xdr:colOff>79868</xdr:colOff>
      <xdr:row>15</xdr:row>
      <xdr:rowOff>38100</xdr:rowOff>
    </xdr:to>
    <xdr:pic>
      <xdr:nvPicPr>
        <xdr:cNvPr id="2" name="Рисунок 1" descr="IMG_20200827_14424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0176" b="38004"/>
        <a:stretch>
          <a:fillRect/>
        </a:stretch>
      </xdr:blipFill>
      <xdr:spPr>
        <a:xfrm>
          <a:off x="18670976" y="14808200"/>
          <a:ext cx="5424592" cy="2933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38100</xdr:colOff>
      <xdr:row>23</xdr:row>
      <xdr:rowOff>12699</xdr:rowOff>
    </xdr:from>
    <xdr:to>
      <xdr:col>13</xdr:col>
      <xdr:colOff>5321300</xdr:colOff>
      <xdr:row>23</xdr:row>
      <xdr:rowOff>2654300</xdr:rowOff>
    </xdr:to>
    <xdr:pic>
      <xdr:nvPicPr>
        <xdr:cNvPr id="3" name="Рисунок 2" descr="20190913_09311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758" b="9974"/>
        <a:stretch>
          <a:fillRect/>
        </a:stretch>
      </xdr:blipFill>
      <xdr:spPr>
        <a:xfrm>
          <a:off x="18630900" y="26784299"/>
          <a:ext cx="5283200" cy="26416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38100</xdr:colOff>
      <xdr:row>23</xdr:row>
      <xdr:rowOff>2641600</xdr:rowOff>
    </xdr:from>
    <xdr:to>
      <xdr:col>14</xdr:col>
      <xdr:colOff>63500</xdr:colOff>
      <xdr:row>25</xdr:row>
      <xdr:rowOff>0</xdr:rowOff>
    </xdr:to>
    <xdr:pic>
      <xdr:nvPicPr>
        <xdr:cNvPr id="4" name="Рисунок 3" descr="20191126_07450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0680" b="30811"/>
        <a:stretch>
          <a:fillRect/>
        </a:stretch>
      </xdr:blipFill>
      <xdr:spPr>
        <a:xfrm>
          <a:off x="18630900" y="29413200"/>
          <a:ext cx="5372100" cy="2692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4940300</xdr:colOff>
      <xdr:row>24</xdr:row>
      <xdr:rowOff>2641599</xdr:rowOff>
    </xdr:from>
    <xdr:to>
      <xdr:col>13</xdr:col>
      <xdr:colOff>5270500</xdr:colOff>
      <xdr:row>26</xdr:row>
      <xdr:rowOff>88900</xdr:rowOff>
    </xdr:to>
    <xdr:pic>
      <xdr:nvPicPr>
        <xdr:cNvPr id="5" name="Рисунок 4" descr="IMG_3847.JPG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rcRect t="17997" b="6192"/>
        <a:stretch>
          <a:fillRect/>
        </a:stretch>
      </xdr:blipFill>
      <xdr:spPr>
        <a:xfrm>
          <a:off x="18554700" y="32080199"/>
          <a:ext cx="5384800" cy="27813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50800</xdr:colOff>
      <xdr:row>26</xdr:row>
      <xdr:rowOff>317500</xdr:rowOff>
    </xdr:from>
    <xdr:to>
      <xdr:col>13</xdr:col>
      <xdr:colOff>0</xdr:colOff>
      <xdr:row>28</xdr:row>
      <xdr:rowOff>55364</xdr:rowOff>
    </xdr:to>
    <xdr:pic>
      <xdr:nvPicPr>
        <xdr:cNvPr id="6" name="Рисунок 5" descr="было д. Княже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65200" y="35090100"/>
          <a:ext cx="5003800" cy="27350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711200</xdr:colOff>
      <xdr:row>28</xdr:row>
      <xdr:rowOff>0</xdr:rowOff>
    </xdr:from>
    <xdr:to>
      <xdr:col>13</xdr:col>
      <xdr:colOff>88900</xdr:colOff>
      <xdr:row>29</xdr:row>
      <xdr:rowOff>32004</xdr:rowOff>
    </xdr:to>
    <xdr:pic>
      <xdr:nvPicPr>
        <xdr:cNvPr id="7" name="Рисунок 6" descr="было д. Гущин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589000" y="37769800"/>
          <a:ext cx="5168900" cy="269900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14</xdr:col>
      <xdr:colOff>12700</xdr:colOff>
      <xdr:row>29</xdr:row>
      <xdr:rowOff>32004</xdr:rowOff>
    </xdr:to>
    <xdr:pic>
      <xdr:nvPicPr>
        <xdr:cNvPr id="8" name="Рисунок 7" descr="стало д. Гущино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669000" y="37769800"/>
          <a:ext cx="5359400" cy="269900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5321300</xdr:colOff>
      <xdr:row>28</xdr:row>
      <xdr:rowOff>32004</xdr:rowOff>
    </xdr:to>
    <xdr:pic>
      <xdr:nvPicPr>
        <xdr:cNvPr id="9" name="Рисунок 8" descr="Стало д. Княже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669000" y="35102800"/>
          <a:ext cx="5321300" cy="269900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76200</xdr:colOff>
      <xdr:row>32</xdr:row>
      <xdr:rowOff>33929</xdr:rowOff>
    </xdr:from>
    <xdr:to>
      <xdr:col>13</xdr:col>
      <xdr:colOff>5334000</xdr:colOff>
      <xdr:row>32</xdr:row>
      <xdr:rowOff>2657505</xdr:rowOff>
    </xdr:to>
    <xdr:pic>
      <xdr:nvPicPr>
        <xdr:cNvPr id="10" name="Рисунок 9" descr="Едом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9463"/>
        <a:stretch>
          <a:fillRect/>
        </a:stretch>
      </xdr:blipFill>
      <xdr:spPr>
        <a:xfrm>
          <a:off x="18745200" y="48827329"/>
          <a:ext cx="5257800" cy="262357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12</xdr:col>
      <xdr:colOff>5029200</xdr:colOff>
      <xdr:row>33</xdr:row>
      <xdr:rowOff>25400</xdr:rowOff>
    </xdr:from>
    <xdr:to>
      <xdr:col>14</xdr:col>
      <xdr:colOff>63500</xdr:colOff>
      <xdr:row>34</xdr:row>
      <xdr:rowOff>63500</xdr:rowOff>
    </xdr:to>
    <xdr:pic>
      <xdr:nvPicPr>
        <xdr:cNvPr id="11" name="Рисунок 10" descr="Кичино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9463" b="12734"/>
        <a:stretch>
          <a:fillRect/>
        </a:stretch>
      </xdr:blipFill>
      <xdr:spPr>
        <a:xfrm>
          <a:off x="18643600" y="48780700"/>
          <a:ext cx="5435600" cy="2819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0</xdr:colOff>
      <xdr:row>34</xdr:row>
      <xdr:rowOff>12700</xdr:rowOff>
    </xdr:from>
    <xdr:to>
      <xdr:col>14</xdr:col>
      <xdr:colOff>0</xdr:colOff>
      <xdr:row>35</xdr:row>
      <xdr:rowOff>43180</xdr:rowOff>
    </xdr:to>
    <xdr:pic>
      <xdr:nvPicPr>
        <xdr:cNvPr id="12" name="Рисунок 11" descr="Демидово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669000" y="55803800"/>
          <a:ext cx="5346700" cy="29260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5029200</xdr:colOff>
      <xdr:row>7</xdr:row>
      <xdr:rowOff>12699</xdr:rowOff>
    </xdr:from>
    <xdr:to>
      <xdr:col>14</xdr:col>
      <xdr:colOff>38100</xdr:colOff>
      <xdr:row>8</xdr:row>
      <xdr:rowOff>76200</xdr:rowOff>
    </xdr:to>
    <xdr:pic>
      <xdr:nvPicPr>
        <xdr:cNvPr id="13" name="Рисунок 12" descr="Детская площадка ул. Октябрьская 2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31848"/>
        <a:stretch>
          <a:fillRect/>
        </a:stretch>
      </xdr:blipFill>
      <xdr:spPr>
        <a:xfrm>
          <a:off x="18643600" y="3390899"/>
          <a:ext cx="5410200" cy="27305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2184400</xdr:colOff>
      <xdr:row>8</xdr:row>
      <xdr:rowOff>292100</xdr:rowOff>
    </xdr:from>
    <xdr:to>
      <xdr:col>14</xdr:col>
      <xdr:colOff>50800</xdr:colOff>
      <xdr:row>9</xdr:row>
      <xdr:rowOff>34925</xdr:rowOff>
    </xdr:to>
    <xdr:pic>
      <xdr:nvPicPr>
        <xdr:cNvPr id="14" name="Рисунок 13" descr="Детская площадка ул. Сапожников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853400" y="6337300"/>
          <a:ext cx="3213100" cy="2409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25400</xdr:colOff>
      <xdr:row>8</xdr:row>
      <xdr:rowOff>0</xdr:rowOff>
    </xdr:from>
    <xdr:to>
      <xdr:col>13</xdr:col>
      <xdr:colOff>3054782</xdr:colOff>
      <xdr:row>8</xdr:row>
      <xdr:rowOff>2057400</xdr:rowOff>
    </xdr:to>
    <xdr:pic>
      <xdr:nvPicPr>
        <xdr:cNvPr id="15" name="Рисунок 14" descr="Детская площадка ул. Сапожникова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3856" t="18784" r="7621" b="22402"/>
        <a:stretch>
          <a:fillRect/>
        </a:stretch>
      </xdr:blipFill>
      <xdr:spPr>
        <a:xfrm>
          <a:off x="18694400" y="6045200"/>
          <a:ext cx="3029382" cy="2057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5041900</xdr:colOff>
      <xdr:row>10</xdr:row>
      <xdr:rowOff>3175</xdr:rowOff>
    </xdr:from>
    <xdr:to>
      <xdr:col>14</xdr:col>
      <xdr:colOff>0</xdr:colOff>
      <xdr:row>11</xdr:row>
      <xdr:rowOff>92074</xdr:rowOff>
    </xdr:to>
    <xdr:pic>
      <xdr:nvPicPr>
        <xdr:cNvPr id="16" name="Рисунок 15" descr="спорт площадка Садовая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584" b="21835"/>
        <a:stretch>
          <a:fillRect/>
        </a:stretch>
      </xdr:blipFill>
      <xdr:spPr>
        <a:xfrm>
          <a:off x="18656300" y="9858375"/>
          <a:ext cx="5359400" cy="27558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4953000</xdr:colOff>
      <xdr:row>11</xdr:row>
      <xdr:rowOff>101600</xdr:rowOff>
    </xdr:from>
    <xdr:to>
      <xdr:col>13</xdr:col>
      <xdr:colOff>5334000</xdr:colOff>
      <xdr:row>12</xdr:row>
      <xdr:rowOff>60936</xdr:rowOff>
    </xdr:to>
    <xdr:pic>
      <xdr:nvPicPr>
        <xdr:cNvPr id="18" name="Рисунок 17" descr="Контейнерная площадка Юбилейная 1а (1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-2463" t="20033" b="13958"/>
        <a:stretch>
          <a:fillRect/>
        </a:stretch>
      </xdr:blipFill>
      <xdr:spPr>
        <a:xfrm>
          <a:off x="18567400" y="12623800"/>
          <a:ext cx="5435600" cy="26263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106693</xdr:colOff>
      <xdr:row>31</xdr:row>
      <xdr:rowOff>312464</xdr:rowOff>
    </xdr:from>
    <xdr:to>
      <xdr:col>13</xdr:col>
      <xdr:colOff>3606801</xdr:colOff>
      <xdr:row>31</xdr:row>
      <xdr:rowOff>2628899</xdr:rowOff>
    </xdr:to>
    <xdr:pic>
      <xdr:nvPicPr>
        <xdr:cNvPr id="19" name="Рисунок 18" descr="DSC0344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775693" y="46438864"/>
          <a:ext cx="3500108" cy="231643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13</xdr:col>
      <xdr:colOff>3416300</xdr:colOff>
      <xdr:row>31</xdr:row>
      <xdr:rowOff>76200</xdr:rowOff>
    </xdr:from>
    <xdr:to>
      <xdr:col>13</xdr:col>
      <xdr:colOff>5215772</xdr:colOff>
      <xdr:row>31</xdr:row>
      <xdr:rowOff>2438400</xdr:rowOff>
    </xdr:to>
    <xdr:pic>
      <xdr:nvPicPr>
        <xdr:cNvPr id="22" name="Рисунок 21" descr="DSC0344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12485"/>
        <a:stretch>
          <a:fillRect/>
        </a:stretch>
      </xdr:blipFill>
      <xdr:spPr>
        <a:xfrm>
          <a:off x="22085300" y="46202600"/>
          <a:ext cx="1799472" cy="23622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13</xdr:col>
      <xdr:colOff>127000</xdr:colOff>
      <xdr:row>30</xdr:row>
      <xdr:rowOff>190500</xdr:rowOff>
    </xdr:from>
    <xdr:to>
      <xdr:col>13</xdr:col>
      <xdr:colOff>2019300</xdr:colOff>
      <xdr:row>30</xdr:row>
      <xdr:rowOff>2608733</xdr:rowOff>
    </xdr:to>
    <xdr:pic>
      <xdr:nvPicPr>
        <xdr:cNvPr id="23" name="Рисунок 22" descr="DSC0345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2616"/>
        <a:stretch>
          <a:fillRect/>
        </a:stretch>
      </xdr:blipFill>
      <xdr:spPr>
        <a:xfrm>
          <a:off x="18796000" y="43649900"/>
          <a:ext cx="1892300" cy="241823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13</xdr:col>
      <xdr:colOff>1739901</xdr:colOff>
      <xdr:row>29</xdr:row>
      <xdr:rowOff>304800</xdr:rowOff>
    </xdr:from>
    <xdr:to>
      <xdr:col>13</xdr:col>
      <xdr:colOff>3697629</xdr:colOff>
      <xdr:row>30</xdr:row>
      <xdr:rowOff>2406652</xdr:rowOff>
    </xdr:to>
    <xdr:pic>
      <xdr:nvPicPr>
        <xdr:cNvPr id="26" name="Рисунок 25" descr="DSC0346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408901" y="43446700"/>
          <a:ext cx="1957728" cy="241935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11</xdr:col>
      <xdr:colOff>685800</xdr:colOff>
      <xdr:row>21</xdr:row>
      <xdr:rowOff>25400</xdr:rowOff>
    </xdr:from>
    <xdr:to>
      <xdr:col>13</xdr:col>
      <xdr:colOff>25400</xdr:colOff>
      <xdr:row>22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3" b="10297"/>
        <a:stretch/>
      </xdr:blipFill>
      <xdr:spPr>
        <a:xfrm>
          <a:off x="13563600" y="27495500"/>
          <a:ext cx="5130800" cy="2692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0</xdr:colOff>
      <xdr:row>20</xdr:row>
      <xdr:rowOff>2501900</xdr:rowOff>
    </xdr:from>
    <xdr:to>
      <xdr:col>13</xdr:col>
      <xdr:colOff>5245099</xdr:colOff>
      <xdr:row>22</xdr:row>
      <xdr:rowOff>24227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9" b="19741"/>
        <a:stretch/>
      </xdr:blipFill>
      <xdr:spPr>
        <a:xfrm>
          <a:off x="18669000" y="28473400"/>
          <a:ext cx="5245099" cy="28182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38100</xdr:colOff>
      <xdr:row>19</xdr:row>
      <xdr:rowOff>1720420</xdr:rowOff>
    </xdr:from>
    <xdr:to>
      <xdr:col>14</xdr:col>
      <xdr:colOff>25400</xdr:colOff>
      <xdr:row>21</xdr:row>
      <xdr:rowOff>31749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3" t="20772" r="19824" b="35996"/>
        <a:stretch/>
      </xdr:blipFill>
      <xdr:spPr>
        <a:xfrm>
          <a:off x="18707100" y="25939320"/>
          <a:ext cx="5334000" cy="26134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0"/>
  <sheetViews>
    <sheetView tabSelected="1" zoomScale="75" zoomScaleNormal="75" workbookViewId="0">
      <pane xSplit="4" ySplit="5" topLeftCell="F36" activePane="bottomRight" state="frozen"/>
      <selection pane="topRight" activeCell="E1" sqref="E1"/>
      <selection pane="bottomLeft" activeCell="A6" sqref="A6"/>
      <selection pane="bottomRight" activeCell="M6" sqref="M6"/>
    </sheetView>
  </sheetViews>
  <sheetFormatPr defaultRowHeight="15" x14ac:dyDescent="0.25"/>
  <cols>
    <col min="1" max="1" width="4.85546875" customWidth="1"/>
    <col min="2" max="2" width="23.28515625" style="36" customWidth="1"/>
    <col min="3" max="3" width="37.140625" customWidth="1"/>
    <col min="4" max="4" width="20.7109375" style="13" customWidth="1"/>
    <col min="5" max="5" width="20.28515625" style="13" customWidth="1"/>
    <col min="6" max="6" width="11" style="13" customWidth="1"/>
    <col min="7" max="7" width="17.5703125" style="13" customWidth="1"/>
    <col min="8" max="8" width="10.5703125" style="13" customWidth="1"/>
    <col min="9" max="9" width="17.5703125" style="13" customWidth="1"/>
    <col min="10" max="10" width="10.140625" style="13" customWidth="1"/>
    <col min="11" max="11" width="19.7109375" style="13" customWidth="1"/>
    <col min="12" max="12" width="11" style="13" customWidth="1"/>
    <col min="13" max="13" width="75.7109375" customWidth="1"/>
    <col min="14" max="14" width="80.140625" customWidth="1"/>
  </cols>
  <sheetData>
    <row r="1" spans="1:14" ht="29.25" customHeight="1" x14ac:dyDescent="0.25"/>
    <row r="2" spans="1:14" ht="57.75" customHeight="1" x14ac:dyDescent="0.25">
      <c r="A2" s="49" t="s">
        <v>53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4" spans="1:14" ht="33" customHeight="1" x14ac:dyDescent="0.25">
      <c r="A4" s="54" t="s">
        <v>0</v>
      </c>
      <c r="B4" s="54" t="s">
        <v>1</v>
      </c>
      <c r="C4" s="54" t="s">
        <v>2</v>
      </c>
      <c r="D4" s="12" t="s">
        <v>5</v>
      </c>
      <c r="E4" s="55" t="s">
        <v>6</v>
      </c>
      <c r="F4" s="55"/>
      <c r="G4" s="55" t="s">
        <v>7</v>
      </c>
      <c r="H4" s="55"/>
      <c r="I4" s="55" t="s">
        <v>4</v>
      </c>
      <c r="J4" s="55"/>
      <c r="K4" s="55" t="s">
        <v>8</v>
      </c>
      <c r="L4" s="55"/>
      <c r="M4" s="50" t="s">
        <v>55</v>
      </c>
      <c r="N4" s="50"/>
    </row>
    <row r="5" spans="1:14" s="1" customFormat="1" ht="33" customHeight="1" x14ac:dyDescent="0.25">
      <c r="A5" s="46"/>
      <c r="B5" s="46"/>
      <c r="C5" s="46"/>
      <c r="D5" s="14" t="s">
        <v>3</v>
      </c>
      <c r="E5" s="14" t="s">
        <v>3</v>
      </c>
      <c r="F5" s="14" t="s">
        <v>9</v>
      </c>
      <c r="G5" s="14" t="s">
        <v>3</v>
      </c>
      <c r="H5" s="14" t="s">
        <v>9</v>
      </c>
      <c r="I5" s="14" t="s">
        <v>3</v>
      </c>
      <c r="J5" s="14" t="s">
        <v>9</v>
      </c>
      <c r="K5" s="14" t="s">
        <v>3</v>
      </c>
      <c r="L5" s="14" t="s">
        <v>9</v>
      </c>
      <c r="M5" s="37" t="s">
        <v>56</v>
      </c>
      <c r="N5" s="3" t="s">
        <v>57</v>
      </c>
    </row>
    <row r="6" spans="1:14" ht="78.75" x14ac:dyDescent="0.25">
      <c r="A6" s="11">
        <v>1</v>
      </c>
      <c r="B6" s="34" t="s">
        <v>54</v>
      </c>
      <c r="C6" s="7" t="s">
        <v>18</v>
      </c>
      <c r="D6" s="15">
        <f>E6+G6+I6+K6</f>
        <v>250000</v>
      </c>
      <c r="E6" s="25">
        <v>85000</v>
      </c>
      <c r="F6" s="29">
        <f>E6/D6*100</f>
        <v>34</v>
      </c>
      <c r="G6" s="25">
        <v>40000</v>
      </c>
      <c r="H6" s="29">
        <f>G6/D6*100</f>
        <v>16</v>
      </c>
      <c r="I6" s="25"/>
      <c r="J6" s="29">
        <f>I6/D6*100</f>
        <v>0</v>
      </c>
      <c r="K6" s="25">
        <v>125000</v>
      </c>
      <c r="L6" s="29">
        <f>K6/D6*100</f>
        <v>50</v>
      </c>
      <c r="M6" s="3" t="s">
        <v>58</v>
      </c>
      <c r="N6" s="39" t="s">
        <v>58</v>
      </c>
    </row>
    <row r="7" spans="1:14" ht="18.75" customHeight="1" x14ac:dyDescent="0.25">
      <c r="A7" s="40" t="s">
        <v>51</v>
      </c>
      <c r="B7" s="41"/>
      <c r="C7" s="42"/>
      <c r="D7" s="16">
        <f>SUM(D6:D6)</f>
        <v>250000</v>
      </c>
      <c r="E7" s="16">
        <f>SUM(E6:E6)</f>
        <v>85000</v>
      </c>
      <c r="F7" s="16" t="s">
        <v>47</v>
      </c>
      <c r="G7" s="16">
        <f>SUM(G6:G6)</f>
        <v>40000</v>
      </c>
      <c r="H7" s="16" t="s">
        <v>47</v>
      </c>
      <c r="I7" s="16">
        <f>SUM(I6:I6)</f>
        <v>0</v>
      </c>
      <c r="J7" s="16" t="s">
        <v>47</v>
      </c>
      <c r="K7" s="16">
        <f>SUM(K6:K6)</f>
        <v>125000</v>
      </c>
      <c r="L7" s="16" t="s">
        <v>47</v>
      </c>
      <c r="M7" s="22"/>
      <c r="N7" s="22"/>
    </row>
    <row r="8" spans="1:14" ht="210" customHeight="1" x14ac:dyDescent="0.25">
      <c r="A8" s="4">
        <v>2</v>
      </c>
      <c r="B8" s="46" t="s">
        <v>13</v>
      </c>
      <c r="C8" s="5" t="s">
        <v>49</v>
      </c>
      <c r="D8" s="12">
        <f>E8+G8+I8+K8</f>
        <v>439601</v>
      </c>
      <c r="E8" s="12">
        <v>193600.5</v>
      </c>
      <c r="F8" s="12">
        <f>E8/D8*100</f>
        <v>44.040049954390462</v>
      </c>
      <c r="G8" s="12">
        <v>26200</v>
      </c>
      <c r="H8" s="12">
        <f t="shared" ref="H8:H16" si="0">G8/D8*100</f>
        <v>5.9599500456095411</v>
      </c>
      <c r="I8" s="12"/>
      <c r="J8" s="12">
        <f t="shared" ref="J8:J16" si="1">I8/D8*100</f>
        <v>0</v>
      </c>
      <c r="K8" s="12">
        <v>219800.5</v>
      </c>
      <c r="L8" s="28">
        <f t="shared" ref="L8:L16" si="2">K8/D8*100</f>
        <v>50</v>
      </c>
      <c r="M8" s="38" t="s">
        <v>58</v>
      </c>
      <c r="N8" s="22"/>
    </row>
    <row r="9" spans="1:14" ht="210" customHeight="1" x14ac:dyDescent="0.25">
      <c r="A9" s="4">
        <v>3</v>
      </c>
      <c r="B9" s="47"/>
      <c r="C9" s="5" t="s">
        <v>50</v>
      </c>
      <c r="D9" s="12">
        <f t="shared" ref="D9:D16" si="3">E9+G9+I9+K9</f>
        <v>781082</v>
      </c>
      <c r="E9" s="12">
        <v>347241</v>
      </c>
      <c r="F9" s="12">
        <f t="shared" ref="F9:F15" si="4">E9/D9*100</f>
        <v>44.456407905956098</v>
      </c>
      <c r="G9" s="12">
        <v>43300</v>
      </c>
      <c r="H9" s="12">
        <f t="shared" si="0"/>
        <v>5.5435920940439036</v>
      </c>
      <c r="I9" s="12"/>
      <c r="J9" s="12">
        <f t="shared" si="1"/>
        <v>0</v>
      </c>
      <c r="K9" s="12">
        <v>390541</v>
      </c>
      <c r="L9" s="28">
        <f t="shared" si="2"/>
        <v>50</v>
      </c>
      <c r="M9" s="38" t="s">
        <v>58</v>
      </c>
      <c r="N9" s="22"/>
    </row>
    <row r="10" spans="1:14" ht="90" customHeight="1" x14ac:dyDescent="0.25">
      <c r="A10" s="11">
        <v>4</v>
      </c>
      <c r="B10" s="47"/>
      <c r="C10" s="5" t="s">
        <v>14</v>
      </c>
      <c r="D10" s="12">
        <f t="shared" si="3"/>
        <v>1161095.0699999998</v>
      </c>
      <c r="E10" s="12">
        <f>491550.88+49993.31</f>
        <v>541544.18999999994</v>
      </c>
      <c r="F10" s="12">
        <f t="shared" si="4"/>
        <v>46.640813831032808</v>
      </c>
      <c r="G10" s="12">
        <v>64000</v>
      </c>
      <c r="H10" s="12">
        <f t="shared" si="0"/>
        <v>5.5120378730055251</v>
      </c>
      <c r="I10" s="12"/>
      <c r="J10" s="12">
        <f t="shared" si="1"/>
        <v>0</v>
      </c>
      <c r="K10" s="12">
        <v>555550.88</v>
      </c>
      <c r="L10" s="28">
        <f t="shared" si="2"/>
        <v>47.847148295961681</v>
      </c>
      <c r="M10" s="38" t="s">
        <v>58</v>
      </c>
      <c r="N10" s="38" t="s">
        <v>58</v>
      </c>
    </row>
    <row r="11" spans="1:14" ht="210" customHeight="1" x14ac:dyDescent="0.25">
      <c r="A11" s="11">
        <v>5</v>
      </c>
      <c r="B11" s="47"/>
      <c r="C11" s="5" t="s">
        <v>15</v>
      </c>
      <c r="D11" s="12">
        <f t="shared" si="3"/>
        <v>1601253.24</v>
      </c>
      <c r="E11" s="12">
        <v>719726.62</v>
      </c>
      <c r="F11" s="12">
        <f t="shared" si="4"/>
        <v>44.94770733453754</v>
      </c>
      <c r="G11" s="12">
        <v>80900</v>
      </c>
      <c r="H11" s="12">
        <f t="shared" si="0"/>
        <v>5.0522926654624598</v>
      </c>
      <c r="I11" s="12"/>
      <c r="J11" s="12">
        <f t="shared" si="1"/>
        <v>0</v>
      </c>
      <c r="K11" s="12">
        <v>800626.62</v>
      </c>
      <c r="L11" s="28">
        <f t="shared" si="2"/>
        <v>50</v>
      </c>
      <c r="M11" s="38" t="s">
        <v>58</v>
      </c>
      <c r="N11" s="22"/>
    </row>
    <row r="12" spans="1:14" ht="210" customHeight="1" x14ac:dyDescent="0.25">
      <c r="A12" s="11">
        <v>6</v>
      </c>
      <c r="B12" s="48"/>
      <c r="C12" s="5" t="s">
        <v>16</v>
      </c>
      <c r="D12" s="12">
        <f t="shared" si="3"/>
        <v>1317593.33</v>
      </c>
      <c r="E12" s="17">
        <v>592496.66</v>
      </c>
      <c r="F12" s="17">
        <f t="shared" si="4"/>
        <v>44.968098009421468</v>
      </c>
      <c r="G12" s="17">
        <v>66300</v>
      </c>
      <c r="H12" s="17">
        <f t="shared" si="0"/>
        <v>5.0319016110987747</v>
      </c>
      <c r="I12" s="26"/>
      <c r="J12" s="12">
        <f t="shared" si="1"/>
        <v>0</v>
      </c>
      <c r="K12" s="12">
        <v>658796.67000000004</v>
      </c>
      <c r="L12" s="28">
        <f t="shared" si="2"/>
        <v>50.000000379479758</v>
      </c>
      <c r="M12" s="38" t="s">
        <v>58</v>
      </c>
      <c r="N12" s="22"/>
    </row>
    <row r="13" spans="1:14" ht="18.75" customHeight="1" x14ac:dyDescent="0.25">
      <c r="A13" s="40" t="s">
        <v>37</v>
      </c>
      <c r="B13" s="41"/>
      <c r="C13" s="42"/>
      <c r="D13" s="16">
        <f t="shared" ref="D13:I13" si="5">SUM(D8:D12)</f>
        <v>5300624.6399999997</v>
      </c>
      <c r="E13" s="16">
        <f t="shared" si="5"/>
        <v>2394608.9700000002</v>
      </c>
      <c r="F13" s="16" t="s">
        <v>47</v>
      </c>
      <c r="G13" s="16">
        <f>SUM(G8:G12)</f>
        <v>280700</v>
      </c>
      <c r="H13" s="16" t="s">
        <v>47</v>
      </c>
      <c r="I13" s="16">
        <f t="shared" si="5"/>
        <v>0</v>
      </c>
      <c r="J13" s="16" t="s">
        <v>47</v>
      </c>
      <c r="K13" s="16">
        <f>SUM(K8:K12)</f>
        <v>2625315.67</v>
      </c>
      <c r="L13" s="16" t="s">
        <v>47</v>
      </c>
      <c r="M13" s="22"/>
      <c r="N13" s="22"/>
    </row>
    <row r="14" spans="1:14" ht="87" customHeight="1" x14ac:dyDescent="0.25">
      <c r="A14" s="31">
        <v>7</v>
      </c>
      <c r="B14" s="46" t="s">
        <v>21</v>
      </c>
      <c r="C14" s="5" t="s">
        <v>52</v>
      </c>
      <c r="D14" s="12">
        <f>E14+G14+I14+K14</f>
        <v>1049990</v>
      </c>
      <c r="E14" s="12">
        <v>454995</v>
      </c>
      <c r="F14" s="12">
        <f>E14/D14*100</f>
        <v>43.333269840665153</v>
      </c>
      <c r="G14" s="12">
        <v>70000</v>
      </c>
      <c r="H14" s="12">
        <f>G14/D14*100</f>
        <v>6.6667301593348505</v>
      </c>
      <c r="I14" s="12"/>
      <c r="J14" s="12">
        <f>I14/D14*100</f>
        <v>0</v>
      </c>
      <c r="K14" s="12">
        <v>524995</v>
      </c>
      <c r="L14" s="12">
        <f>K14/D14*100</f>
        <v>50</v>
      </c>
      <c r="M14" s="3" t="s">
        <v>58</v>
      </c>
      <c r="N14" s="3" t="s">
        <v>58</v>
      </c>
    </row>
    <row r="15" spans="1:14" ht="227.25" customHeight="1" x14ac:dyDescent="0.25">
      <c r="A15" s="9">
        <v>8</v>
      </c>
      <c r="B15" s="47"/>
      <c r="C15" s="5" t="s">
        <v>25</v>
      </c>
      <c r="D15" s="33">
        <f t="shared" si="3"/>
        <v>97100</v>
      </c>
      <c r="E15" s="33">
        <v>43695</v>
      </c>
      <c r="F15" s="33">
        <f t="shared" si="4"/>
        <v>45</v>
      </c>
      <c r="G15" s="33">
        <v>4855</v>
      </c>
      <c r="H15" s="33">
        <f t="shared" si="0"/>
        <v>5</v>
      </c>
      <c r="I15" s="33"/>
      <c r="J15" s="33">
        <f t="shared" si="1"/>
        <v>0</v>
      </c>
      <c r="K15" s="33">
        <v>48550</v>
      </c>
      <c r="L15" s="33">
        <f t="shared" si="2"/>
        <v>50</v>
      </c>
      <c r="M15" s="3" t="s">
        <v>58</v>
      </c>
      <c r="N15" s="22"/>
    </row>
    <row r="16" spans="1:14" ht="132.75" customHeight="1" x14ac:dyDescent="0.25">
      <c r="A16" s="9">
        <v>9</v>
      </c>
      <c r="B16" s="48"/>
      <c r="C16" s="5" t="s">
        <v>26</v>
      </c>
      <c r="D16" s="12">
        <f t="shared" si="3"/>
        <v>915312</v>
      </c>
      <c r="E16" s="12">
        <v>411890</v>
      </c>
      <c r="F16" s="12">
        <f>E16/D16*100</f>
        <v>44.999956299054311</v>
      </c>
      <c r="G16" s="12">
        <v>45766</v>
      </c>
      <c r="H16" s="12">
        <f t="shared" si="0"/>
        <v>5.000043700945688</v>
      </c>
      <c r="I16" s="12"/>
      <c r="J16" s="12">
        <f t="shared" si="1"/>
        <v>0</v>
      </c>
      <c r="K16" s="12">
        <v>457656</v>
      </c>
      <c r="L16" s="12">
        <f t="shared" si="2"/>
        <v>50</v>
      </c>
      <c r="M16" s="3" t="s">
        <v>58</v>
      </c>
      <c r="N16" s="3" t="s">
        <v>58</v>
      </c>
    </row>
    <row r="17" spans="1:14" ht="18.75" customHeight="1" x14ac:dyDescent="0.25">
      <c r="A17" s="9"/>
      <c r="B17" s="40" t="s">
        <v>38</v>
      </c>
      <c r="C17" s="42"/>
      <c r="D17" s="16">
        <f>SUM(D14:D16)</f>
        <v>2062402</v>
      </c>
      <c r="E17" s="16">
        <f>SUM(E14:E16)</f>
        <v>910580</v>
      </c>
      <c r="F17" s="16" t="s">
        <v>47</v>
      </c>
      <c r="G17" s="16">
        <f>SUM(G14:G16)</f>
        <v>120621</v>
      </c>
      <c r="H17" s="16" t="s">
        <v>47</v>
      </c>
      <c r="I17" s="16">
        <f t="shared" ref="I17" si="6">SUM(I15:I16)</f>
        <v>0</v>
      </c>
      <c r="J17" s="16" t="s">
        <v>47</v>
      </c>
      <c r="K17" s="16">
        <f>SUM(K14:K16)</f>
        <v>1031201</v>
      </c>
      <c r="L17" s="16" t="s">
        <v>47</v>
      </c>
      <c r="M17" s="22"/>
      <c r="N17" s="22"/>
    </row>
    <row r="18" spans="1:14" s="1" customFormat="1" ht="90" customHeight="1" x14ac:dyDescent="0.25">
      <c r="A18" s="9">
        <v>10</v>
      </c>
      <c r="B18" s="32" t="s">
        <v>10</v>
      </c>
      <c r="C18" s="6" t="s">
        <v>19</v>
      </c>
      <c r="D18" s="17">
        <f>E18+G18+I18+K18</f>
        <v>249020</v>
      </c>
      <c r="E18" s="17">
        <v>74510</v>
      </c>
      <c r="F18" s="17">
        <f>E18/D18*100</f>
        <v>29.921291462533127</v>
      </c>
      <c r="G18" s="17">
        <v>25000</v>
      </c>
      <c r="H18" s="17">
        <f>G18/D18*100</f>
        <v>10.039354268733435</v>
      </c>
      <c r="I18" s="17">
        <v>25000</v>
      </c>
      <c r="J18" s="17">
        <f>I18/D18*100</f>
        <v>10.039354268733435</v>
      </c>
      <c r="K18" s="17">
        <v>124510</v>
      </c>
      <c r="L18" s="17">
        <f>K18/D18*100</f>
        <v>50</v>
      </c>
      <c r="M18" s="39" t="s">
        <v>58</v>
      </c>
      <c r="N18" s="39" t="s">
        <v>58</v>
      </c>
    </row>
    <row r="19" spans="1:14" s="1" customFormat="1" ht="15.75" customHeight="1" x14ac:dyDescent="0.25">
      <c r="A19" s="40" t="s">
        <v>39</v>
      </c>
      <c r="B19" s="41"/>
      <c r="C19" s="42"/>
      <c r="D19" s="18">
        <f>SUM(D18)</f>
        <v>249020</v>
      </c>
      <c r="E19" s="18">
        <f t="shared" ref="E19:K19" si="7">SUM(E18)</f>
        <v>74510</v>
      </c>
      <c r="F19" s="18"/>
      <c r="G19" s="18">
        <f t="shared" si="7"/>
        <v>25000</v>
      </c>
      <c r="H19" s="18"/>
      <c r="I19" s="18">
        <f t="shared" si="7"/>
        <v>25000</v>
      </c>
      <c r="J19" s="18"/>
      <c r="K19" s="18">
        <f t="shared" si="7"/>
        <v>124510</v>
      </c>
      <c r="L19" s="17"/>
      <c r="M19" s="23"/>
      <c r="N19" s="23"/>
    </row>
    <row r="20" spans="1:14" s="1" customFormat="1" ht="93" customHeight="1" x14ac:dyDescent="0.25">
      <c r="A20" s="8">
        <v>11</v>
      </c>
      <c r="B20" s="56" t="s">
        <v>11</v>
      </c>
      <c r="C20" s="7" t="s">
        <v>23</v>
      </c>
      <c r="D20" s="19">
        <f t="shared" ref="D20:D37" si="8">E20+G20+I20+K20</f>
        <v>47953</v>
      </c>
      <c r="E20" s="19">
        <v>15681.5</v>
      </c>
      <c r="F20" s="19">
        <f t="shared" ref="F20:F37" si="9">E20/D20*100</f>
        <v>32.701812191103791</v>
      </c>
      <c r="G20" s="19">
        <v>8295</v>
      </c>
      <c r="H20" s="19">
        <f t="shared" ref="H20:H37" si="10">G20/D20*100</f>
        <v>17.298187808896213</v>
      </c>
      <c r="I20" s="19"/>
      <c r="J20" s="19">
        <f t="shared" ref="J20:J37" si="11">I20/D20*100</f>
        <v>0</v>
      </c>
      <c r="K20" s="19">
        <v>23976.5</v>
      </c>
      <c r="L20" s="19">
        <f t="shared" ref="L20:L37" si="12">K20/D20*100</f>
        <v>50</v>
      </c>
      <c r="M20" s="39" t="s">
        <v>58</v>
      </c>
      <c r="N20" s="39" t="s">
        <v>58</v>
      </c>
    </row>
    <row r="21" spans="1:14" s="1" customFormat="1" ht="202.5" customHeight="1" x14ac:dyDescent="0.25">
      <c r="A21" s="8">
        <v>12</v>
      </c>
      <c r="B21" s="57"/>
      <c r="C21" s="7" t="s">
        <v>27</v>
      </c>
      <c r="D21" s="19">
        <f t="shared" si="8"/>
        <v>222414.1</v>
      </c>
      <c r="E21" s="19">
        <v>78107.05</v>
      </c>
      <c r="F21" s="19">
        <f t="shared" si="9"/>
        <v>35.117849992424041</v>
      </c>
      <c r="G21" s="19">
        <v>33100</v>
      </c>
      <c r="H21" s="19">
        <f t="shared" si="10"/>
        <v>14.882150007575959</v>
      </c>
      <c r="I21" s="19"/>
      <c r="J21" s="19">
        <f t="shared" si="11"/>
        <v>0</v>
      </c>
      <c r="K21" s="19">
        <v>111207.05</v>
      </c>
      <c r="L21" s="19">
        <f t="shared" si="12"/>
        <v>50</v>
      </c>
      <c r="M21" s="39" t="s">
        <v>58</v>
      </c>
      <c r="N21" s="23"/>
    </row>
    <row r="22" spans="1:14" s="1" customFormat="1" ht="213.75" customHeight="1" x14ac:dyDescent="0.25">
      <c r="A22" s="8">
        <v>13</v>
      </c>
      <c r="B22" s="57"/>
      <c r="C22" s="7" t="s">
        <v>24</v>
      </c>
      <c r="D22" s="19">
        <f t="shared" si="8"/>
        <v>49964</v>
      </c>
      <c r="E22" s="19">
        <v>22482</v>
      </c>
      <c r="F22" s="19">
        <f t="shared" si="9"/>
        <v>44.996397406132417</v>
      </c>
      <c r="G22" s="19">
        <v>2500</v>
      </c>
      <c r="H22" s="19">
        <f t="shared" si="10"/>
        <v>5.0036025938675843</v>
      </c>
      <c r="I22" s="19"/>
      <c r="J22" s="19">
        <f t="shared" si="11"/>
        <v>0</v>
      </c>
      <c r="K22" s="19">
        <v>24982</v>
      </c>
      <c r="L22" s="19">
        <f t="shared" si="12"/>
        <v>50</v>
      </c>
      <c r="M22" s="23"/>
      <c r="N22" s="23"/>
    </row>
    <row r="23" spans="1:14" s="1" customFormat="1" ht="26.25" customHeight="1" x14ac:dyDescent="0.25">
      <c r="A23" s="40" t="s">
        <v>40</v>
      </c>
      <c r="B23" s="41"/>
      <c r="C23" s="42"/>
      <c r="D23" s="16">
        <f>SUM(D20:D22)</f>
        <v>320331.09999999998</v>
      </c>
      <c r="E23" s="16">
        <f>SUM(E20:E22)</f>
        <v>116270.55</v>
      </c>
      <c r="F23" s="16" t="s">
        <v>47</v>
      </c>
      <c r="G23" s="16">
        <f>SUM(G20:G22)</f>
        <v>43895</v>
      </c>
      <c r="H23" s="16" t="s">
        <v>47</v>
      </c>
      <c r="I23" s="16">
        <f t="shared" ref="I23" si="13">SUM(I20:I22)</f>
        <v>0</v>
      </c>
      <c r="J23" s="16" t="s">
        <v>47</v>
      </c>
      <c r="K23" s="16">
        <f>SUM(K20:K22)</f>
        <v>160165.54999999999</v>
      </c>
      <c r="L23" s="16" t="s">
        <v>47</v>
      </c>
      <c r="M23" s="23"/>
      <c r="N23" s="23"/>
    </row>
    <row r="24" spans="1:14" s="1" customFormat="1" ht="210" customHeight="1" x14ac:dyDescent="0.25">
      <c r="A24" s="9">
        <v>14</v>
      </c>
      <c r="B24" s="43" t="s">
        <v>12</v>
      </c>
      <c r="C24" s="5" t="s">
        <v>28</v>
      </c>
      <c r="D24" s="12">
        <f t="shared" si="8"/>
        <v>77000</v>
      </c>
      <c r="E24" s="12">
        <v>34650</v>
      </c>
      <c r="F24" s="28">
        <f>E24/D24*100</f>
        <v>45</v>
      </c>
      <c r="G24" s="12">
        <v>3850</v>
      </c>
      <c r="H24" s="12">
        <f t="shared" si="10"/>
        <v>5</v>
      </c>
      <c r="I24" s="12"/>
      <c r="J24" s="12">
        <f t="shared" si="11"/>
        <v>0</v>
      </c>
      <c r="K24" s="12">
        <v>38500</v>
      </c>
      <c r="L24" s="12">
        <f t="shared" si="12"/>
        <v>50</v>
      </c>
      <c r="M24" s="3" t="s">
        <v>58</v>
      </c>
      <c r="N24" s="23"/>
    </row>
    <row r="25" spans="1:14" s="1" customFormat="1" ht="210" customHeight="1" x14ac:dyDescent="0.25">
      <c r="A25" s="9">
        <v>17</v>
      </c>
      <c r="B25" s="44"/>
      <c r="C25" s="7" t="s">
        <v>20</v>
      </c>
      <c r="D25" s="19">
        <f t="shared" si="8"/>
        <v>97500</v>
      </c>
      <c r="E25" s="19">
        <v>43875</v>
      </c>
      <c r="F25" s="30">
        <f t="shared" si="9"/>
        <v>45</v>
      </c>
      <c r="G25" s="19">
        <v>4875</v>
      </c>
      <c r="H25" s="19">
        <f t="shared" si="10"/>
        <v>5</v>
      </c>
      <c r="I25" s="19"/>
      <c r="J25" s="19">
        <f t="shared" si="11"/>
        <v>0</v>
      </c>
      <c r="K25" s="19">
        <v>48750</v>
      </c>
      <c r="L25" s="19">
        <f t="shared" si="12"/>
        <v>50</v>
      </c>
      <c r="M25" s="3" t="s">
        <v>58</v>
      </c>
      <c r="N25" s="23"/>
    </row>
    <row r="26" spans="1:14" s="1" customFormat="1" ht="210" customHeight="1" x14ac:dyDescent="0.25">
      <c r="A26" s="10">
        <v>18</v>
      </c>
      <c r="B26" s="45"/>
      <c r="C26" s="7" t="s">
        <v>48</v>
      </c>
      <c r="D26" s="19">
        <f t="shared" si="8"/>
        <v>80000</v>
      </c>
      <c r="E26" s="19">
        <v>36000</v>
      </c>
      <c r="F26" s="30">
        <f t="shared" si="9"/>
        <v>45</v>
      </c>
      <c r="G26" s="19">
        <v>4000</v>
      </c>
      <c r="H26" s="19">
        <f t="shared" si="10"/>
        <v>5</v>
      </c>
      <c r="I26" s="19"/>
      <c r="J26" s="19">
        <f t="shared" si="11"/>
        <v>0</v>
      </c>
      <c r="K26" s="19">
        <v>40000</v>
      </c>
      <c r="L26" s="19">
        <f t="shared" si="12"/>
        <v>50</v>
      </c>
      <c r="M26" s="3" t="s">
        <v>58</v>
      </c>
      <c r="N26" s="23"/>
    </row>
    <row r="27" spans="1:14" s="1" customFormat="1" ht="25.5" customHeight="1" x14ac:dyDescent="0.25">
      <c r="A27" s="40" t="s">
        <v>41</v>
      </c>
      <c r="B27" s="41"/>
      <c r="C27" s="42"/>
      <c r="D27" s="20">
        <f>SUM(D24:D26)</f>
        <v>254500</v>
      </c>
      <c r="E27" s="20">
        <f>SUM(E24:E26)</f>
        <v>114525</v>
      </c>
      <c r="F27" s="20" t="s">
        <v>47</v>
      </c>
      <c r="G27" s="20">
        <f>SUM(G24:G26)</f>
        <v>12725</v>
      </c>
      <c r="H27" s="20" t="s">
        <v>47</v>
      </c>
      <c r="I27" s="20">
        <f>SUM(I24:I26)</f>
        <v>0</v>
      </c>
      <c r="J27" s="20" t="s">
        <v>47</v>
      </c>
      <c r="K27" s="20">
        <f>SUM(K24:K26)</f>
        <v>127250</v>
      </c>
      <c r="L27" s="20" t="s">
        <v>47</v>
      </c>
      <c r="M27" s="23"/>
      <c r="N27" s="23"/>
    </row>
    <row r="28" spans="1:14" s="1" customFormat="1" ht="210" customHeight="1" x14ac:dyDescent="0.25">
      <c r="A28" s="10">
        <v>19</v>
      </c>
      <c r="B28" s="47" t="s">
        <v>17</v>
      </c>
      <c r="C28" s="7" t="s">
        <v>29</v>
      </c>
      <c r="D28" s="19">
        <f t="shared" si="8"/>
        <v>200000</v>
      </c>
      <c r="E28" s="19">
        <v>77950</v>
      </c>
      <c r="F28" s="19">
        <f t="shared" si="9"/>
        <v>38.975000000000001</v>
      </c>
      <c r="G28" s="19">
        <v>22050</v>
      </c>
      <c r="H28" s="19">
        <f t="shared" si="10"/>
        <v>11.025</v>
      </c>
      <c r="I28" s="19"/>
      <c r="J28" s="19">
        <f t="shared" si="11"/>
        <v>0</v>
      </c>
      <c r="K28" s="19">
        <v>100000</v>
      </c>
      <c r="L28" s="19">
        <f t="shared" si="12"/>
        <v>50</v>
      </c>
      <c r="M28" s="23"/>
      <c r="N28" s="23"/>
    </row>
    <row r="29" spans="1:14" s="1" customFormat="1" ht="210" customHeight="1" x14ac:dyDescent="0.25">
      <c r="A29" s="10">
        <v>20</v>
      </c>
      <c r="B29" s="48"/>
      <c r="C29" s="7" t="s">
        <v>30</v>
      </c>
      <c r="D29" s="12">
        <f t="shared" si="8"/>
        <v>200000</v>
      </c>
      <c r="E29" s="19">
        <v>40000</v>
      </c>
      <c r="F29" s="19">
        <f t="shared" si="9"/>
        <v>20</v>
      </c>
      <c r="G29" s="19">
        <v>20000</v>
      </c>
      <c r="H29" s="19">
        <f t="shared" si="10"/>
        <v>10</v>
      </c>
      <c r="I29" s="19">
        <v>40000</v>
      </c>
      <c r="J29" s="19">
        <f t="shared" si="11"/>
        <v>20</v>
      </c>
      <c r="K29" s="19">
        <v>100000</v>
      </c>
      <c r="L29" s="19">
        <f t="shared" si="12"/>
        <v>50</v>
      </c>
      <c r="M29" s="23"/>
      <c r="N29" s="23"/>
    </row>
    <row r="30" spans="1:14" s="1" customFormat="1" ht="24.75" customHeight="1" x14ac:dyDescent="0.25">
      <c r="A30" s="40" t="s">
        <v>42</v>
      </c>
      <c r="B30" s="41"/>
      <c r="C30" s="42"/>
      <c r="D30" s="16">
        <f>SUM(D28:D29)</f>
        <v>400000</v>
      </c>
      <c r="E30" s="16">
        <f>SUM(E28:E29)</f>
        <v>117950</v>
      </c>
      <c r="F30" s="16" t="s">
        <v>47</v>
      </c>
      <c r="G30" s="16">
        <f>SUM(G28:G29)</f>
        <v>42050</v>
      </c>
      <c r="H30" s="16" t="s">
        <v>47</v>
      </c>
      <c r="I30" s="16">
        <f>SUM(I28:I29)</f>
        <v>40000</v>
      </c>
      <c r="J30" s="16" t="s">
        <v>47</v>
      </c>
      <c r="K30" s="16">
        <f>SUM(K28:K29)</f>
        <v>200000</v>
      </c>
      <c r="L30" s="16" t="s">
        <v>47</v>
      </c>
      <c r="M30" s="23"/>
      <c r="N30" s="23"/>
    </row>
    <row r="31" spans="1:14" s="1" customFormat="1" ht="210" customHeight="1" x14ac:dyDescent="0.25">
      <c r="A31" s="10">
        <v>21</v>
      </c>
      <c r="B31" s="46" t="s">
        <v>22</v>
      </c>
      <c r="C31" s="5" t="s">
        <v>32</v>
      </c>
      <c r="D31" s="12">
        <f>E31+G31+I31+K31</f>
        <v>73834</v>
      </c>
      <c r="E31" s="12">
        <v>32364</v>
      </c>
      <c r="F31" s="12">
        <f t="shared" si="9"/>
        <v>43.833464257659074</v>
      </c>
      <c r="G31" s="12">
        <v>4553</v>
      </c>
      <c r="H31" s="12">
        <f t="shared" si="10"/>
        <v>6.1665357423409271</v>
      </c>
      <c r="I31" s="12"/>
      <c r="J31" s="12">
        <f t="shared" si="11"/>
        <v>0</v>
      </c>
      <c r="K31" s="12">
        <v>36917</v>
      </c>
      <c r="L31" s="12">
        <f t="shared" si="12"/>
        <v>50</v>
      </c>
      <c r="M31" s="38" t="s">
        <v>58</v>
      </c>
      <c r="N31" s="23"/>
    </row>
    <row r="32" spans="1:14" s="1" customFormat="1" ht="210" customHeight="1" x14ac:dyDescent="0.25">
      <c r="A32" s="10">
        <v>22</v>
      </c>
      <c r="B32" s="47"/>
      <c r="C32" s="5" t="s">
        <v>33</v>
      </c>
      <c r="D32" s="12">
        <f>E32+G32+I32+K32</f>
        <v>62574.81</v>
      </c>
      <c r="E32" s="12">
        <v>27787.4</v>
      </c>
      <c r="F32" s="12">
        <f>E32/D32*100</f>
        <v>44.406686971962046</v>
      </c>
      <c r="G32" s="12">
        <v>3500</v>
      </c>
      <c r="H32" s="12">
        <f>G32/D32*100</f>
        <v>5.5933050376021924</v>
      </c>
      <c r="I32" s="12"/>
      <c r="J32" s="12">
        <f>I32/D32*100</f>
        <v>0</v>
      </c>
      <c r="K32" s="12">
        <v>31287.41</v>
      </c>
      <c r="L32" s="17">
        <f>K32/D32*100</f>
        <v>50.000007990435769</v>
      </c>
      <c r="M32" s="38" t="s">
        <v>58</v>
      </c>
      <c r="N32" s="23"/>
    </row>
    <row r="33" spans="1:14" s="1" customFormat="1" ht="210" customHeight="1" x14ac:dyDescent="0.25">
      <c r="A33" s="10">
        <v>23</v>
      </c>
      <c r="B33" s="47"/>
      <c r="C33" s="5" t="s">
        <v>34</v>
      </c>
      <c r="D33" s="12">
        <f>E33+G33+I33+K33</f>
        <v>91035.9</v>
      </c>
      <c r="E33" s="12">
        <v>40814.949999999997</v>
      </c>
      <c r="F33" s="12">
        <f t="shared" si="9"/>
        <v>44.833906184263569</v>
      </c>
      <c r="G33" s="12">
        <v>4703</v>
      </c>
      <c r="H33" s="12">
        <f t="shared" si="10"/>
        <v>5.1660938157364296</v>
      </c>
      <c r="I33" s="12"/>
      <c r="J33" s="12">
        <f t="shared" si="11"/>
        <v>0</v>
      </c>
      <c r="K33" s="12">
        <v>45517.95</v>
      </c>
      <c r="L33" s="17">
        <f t="shared" si="12"/>
        <v>50</v>
      </c>
      <c r="M33" s="3" t="s">
        <v>58</v>
      </c>
      <c r="N33" s="23"/>
    </row>
    <row r="34" spans="1:14" s="1" customFormat="1" ht="219" customHeight="1" x14ac:dyDescent="0.25">
      <c r="A34" s="10">
        <v>24</v>
      </c>
      <c r="B34" s="47"/>
      <c r="C34" s="5" t="s">
        <v>35</v>
      </c>
      <c r="D34" s="17">
        <f t="shared" si="8"/>
        <v>91035.9</v>
      </c>
      <c r="E34" s="17">
        <v>41267.949999999997</v>
      </c>
      <c r="F34" s="17">
        <f t="shared" si="9"/>
        <v>45.331512073808241</v>
      </c>
      <c r="G34" s="17">
        <v>4250</v>
      </c>
      <c r="H34" s="17">
        <f t="shared" si="10"/>
        <v>4.6684879261917551</v>
      </c>
      <c r="I34" s="17"/>
      <c r="J34" s="17">
        <f t="shared" si="11"/>
        <v>0</v>
      </c>
      <c r="K34" s="17">
        <v>45517.95</v>
      </c>
      <c r="L34" s="17">
        <f t="shared" si="12"/>
        <v>50</v>
      </c>
      <c r="M34" s="3" t="s">
        <v>58</v>
      </c>
      <c r="N34" s="23"/>
    </row>
    <row r="35" spans="1:14" s="1" customFormat="1" ht="228" customHeight="1" x14ac:dyDescent="0.25">
      <c r="A35" s="10">
        <v>25</v>
      </c>
      <c r="B35" s="48"/>
      <c r="C35" s="5" t="s">
        <v>36</v>
      </c>
      <c r="D35" s="17">
        <f t="shared" si="8"/>
        <v>91035.9</v>
      </c>
      <c r="E35" s="17">
        <v>40814.949999999997</v>
      </c>
      <c r="F35" s="17">
        <f t="shared" si="9"/>
        <v>44.833906184263569</v>
      </c>
      <c r="G35" s="17">
        <v>4703</v>
      </c>
      <c r="H35" s="17">
        <f t="shared" si="10"/>
        <v>5.1660938157364296</v>
      </c>
      <c r="I35" s="17"/>
      <c r="J35" s="17">
        <f t="shared" si="11"/>
        <v>0</v>
      </c>
      <c r="K35" s="17">
        <v>45517.95</v>
      </c>
      <c r="L35" s="17">
        <f t="shared" si="12"/>
        <v>50</v>
      </c>
      <c r="M35" s="3" t="s">
        <v>58</v>
      </c>
      <c r="N35" s="23"/>
    </row>
    <row r="36" spans="1:14" s="1" customFormat="1" ht="24" customHeight="1" x14ac:dyDescent="0.25">
      <c r="A36" s="40" t="s">
        <v>43</v>
      </c>
      <c r="B36" s="41"/>
      <c r="C36" s="42"/>
      <c r="D36" s="18">
        <f>SUM(D31:D35)</f>
        <v>409516.51</v>
      </c>
      <c r="E36" s="18">
        <f t="shared" ref="E36:K36" si="14">SUM(E31:E35)</f>
        <v>183049.25</v>
      </c>
      <c r="F36" s="18" t="s">
        <v>47</v>
      </c>
      <c r="G36" s="18">
        <f t="shared" si="14"/>
        <v>21709</v>
      </c>
      <c r="H36" s="18" t="s">
        <v>47</v>
      </c>
      <c r="I36" s="18">
        <f t="shared" si="14"/>
        <v>0</v>
      </c>
      <c r="J36" s="18" t="s">
        <v>47</v>
      </c>
      <c r="K36" s="18">
        <f t="shared" si="14"/>
        <v>204758.26</v>
      </c>
      <c r="L36" s="18" t="s">
        <v>47</v>
      </c>
      <c r="M36" s="23"/>
      <c r="N36" s="23"/>
    </row>
    <row r="37" spans="1:14" s="1" customFormat="1" ht="91.5" customHeight="1" x14ac:dyDescent="0.25">
      <c r="A37" s="10">
        <v>26</v>
      </c>
      <c r="B37" s="35" t="s">
        <v>31</v>
      </c>
      <c r="C37" s="6" t="s">
        <v>46</v>
      </c>
      <c r="D37" s="17">
        <f t="shared" si="8"/>
        <v>97500</v>
      </c>
      <c r="E37" s="17">
        <v>43875</v>
      </c>
      <c r="F37" s="17">
        <f t="shared" si="9"/>
        <v>45</v>
      </c>
      <c r="G37" s="17">
        <v>4875</v>
      </c>
      <c r="H37" s="17">
        <f t="shared" si="10"/>
        <v>5</v>
      </c>
      <c r="I37" s="17"/>
      <c r="J37" s="17">
        <f t="shared" si="11"/>
        <v>0</v>
      </c>
      <c r="K37" s="17">
        <v>48750</v>
      </c>
      <c r="L37" s="17">
        <f t="shared" si="12"/>
        <v>50</v>
      </c>
      <c r="M37" s="38" t="s">
        <v>58</v>
      </c>
      <c r="N37" s="38" t="s">
        <v>58</v>
      </c>
    </row>
    <row r="38" spans="1:14" s="1" customFormat="1" ht="21" customHeight="1" x14ac:dyDescent="0.25">
      <c r="A38" s="40" t="s">
        <v>44</v>
      </c>
      <c r="B38" s="41"/>
      <c r="C38" s="42"/>
      <c r="D38" s="18">
        <f>SUM(D37)</f>
        <v>97500</v>
      </c>
      <c r="E38" s="18">
        <f t="shared" ref="E38:K38" si="15">SUM(E37)</f>
        <v>43875</v>
      </c>
      <c r="F38" s="18" t="s">
        <v>47</v>
      </c>
      <c r="G38" s="18">
        <f t="shared" si="15"/>
        <v>4875</v>
      </c>
      <c r="H38" s="18" t="s">
        <v>47</v>
      </c>
      <c r="I38" s="18">
        <f t="shared" si="15"/>
        <v>0</v>
      </c>
      <c r="J38" s="18" t="s">
        <v>47</v>
      </c>
      <c r="K38" s="18">
        <f t="shared" si="15"/>
        <v>48750</v>
      </c>
      <c r="L38" s="18" t="s">
        <v>47</v>
      </c>
      <c r="M38" s="23"/>
      <c r="N38" s="23"/>
    </row>
    <row r="39" spans="1:14" s="2" customFormat="1" ht="27" customHeight="1" x14ac:dyDescent="0.25">
      <c r="A39" s="51" t="s">
        <v>45</v>
      </c>
      <c r="B39" s="52"/>
      <c r="C39" s="53"/>
      <c r="D39" s="21">
        <f>D7+D13+D17+D19+D23+D27+D30+D36+D38</f>
        <v>9343894.2499999981</v>
      </c>
      <c r="E39" s="21">
        <f>E7+E13+E17+E19+E23+E27+E30+E36+E38</f>
        <v>4040368.77</v>
      </c>
      <c r="F39" s="21" t="s">
        <v>47</v>
      </c>
      <c r="G39" s="21">
        <f>G7+G13+G17+G19+G23+G27+G30+G36+G38</f>
        <v>591575</v>
      </c>
      <c r="H39" s="21" t="s">
        <v>47</v>
      </c>
      <c r="I39" s="21">
        <f>I7+I13+I17+I19+I23+I27+I30+I36+I38</f>
        <v>65000</v>
      </c>
      <c r="J39" s="21" t="s">
        <v>47</v>
      </c>
      <c r="K39" s="21">
        <f>K7+K13+K17+K19+K23+K27+K30+K36+K38</f>
        <v>4646950.4799999995</v>
      </c>
      <c r="L39" s="27" t="s">
        <v>47</v>
      </c>
      <c r="M39" s="24"/>
      <c r="N39" s="24"/>
    </row>
    <row r="40" spans="1:14" ht="24.75" customHeight="1" x14ac:dyDescent="0.25"/>
  </sheetData>
  <mergeCells count="25">
    <mergeCell ref="A2:N2"/>
    <mergeCell ref="M4:N4"/>
    <mergeCell ref="A39:C39"/>
    <mergeCell ref="B31:B35"/>
    <mergeCell ref="A4:A5"/>
    <mergeCell ref="B4:B5"/>
    <mergeCell ref="E4:F4"/>
    <mergeCell ref="G4:H4"/>
    <mergeCell ref="B20:B22"/>
    <mergeCell ref="B8:B12"/>
    <mergeCell ref="I4:J4"/>
    <mergeCell ref="K4:L4"/>
    <mergeCell ref="C4:C5"/>
    <mergeCell ref="A36:C36"/>
    <mergeCell ref="B17:C17"/>
    <mergeCell ref="A38:C38"/>
    <mergeCell ref="A7:C7"/>
    <mergeCell ref="A13:C13"/>
    <mergeCell ref="B24:B26"/>
    <mergeCell ref="A27:C27"/>
    <mergeCell ref="A30:C30"/>
    <mergeCell ref="B14:B16"/>
    <mergeCell ref="A19:C19"/>
    <mergeCell ref="A23:C23"/>
    <mergeCell ref="B28:B29"/>
  </mergeCells>
  <pageMargins left="0.39370078740157483" right="0.39370078740157483" top="0.78740157480314965" bottom="0.39370078740157483" header="0.31496062992125984" footer="0.31496062992125984"/>
  <pageSetup paperSize="9" scale="34" fitToHeight="0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Факт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2021-03-02T12:18:29Z</dcterms:modified>
</cp:coreProperties>
</file>