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План" sheetId="1" r:id="rId1"/>
  </sheets>
  <calcPr calcId="144525"/>
</workbook>
</file>

<file path=xl/calcChain.xml><?xml version="1.0" encoding="utf-8"?>
<calcChain xmlns="http://schemas.openxmlformats.org/spreadsheetml/2006/main">
  <c r="D7" i="1" l="1"/>
  <c r="J7" i="1" s="1"/>
  <c r="D32" i="1"/>
  <c r="L7" i="1" l="1"/>
  <c r="F7" i="1"/>
  <c r="H7" i="1"/>
  <c r="D31" i="1"/>
  <c r="D33" i="1"/>
  <c r="E11" i="1" l="1"/>
  <c r="K30" i="1" l="1"/>
  <c r="I30" i="1"/>
  <c r="G30" i="1"/>
  <c r="E30" i="1"/>
  <c r="K27" i="1"/>
  <c r="G27" i="1"/>
  <c r="E27" i="1"/>
  <c r="K23" i="1"/>
  <c r="G23" i="1"/>
  <c r="E23" i="1"/>
  <c r="K17" i="1"/>
  <c r="G17" i="1"/>
  <c r="E17" i="1"/>
  <c r="K14" i="1"/>
  <c r="E8" i="1"/>
  <c r="K8" i="1"/>
  <c r="I8" i="1"/>
  <c r="G8" i="1"/>
  <c r="D26" i="1" l="1"/>
  <c r="I27" i="1"/>
  <c r="E38" i="1"/>
  <c r="G38" i="1"/>
  <c r="I38" i="1"/>
  <c r="K38" i="1"/>
  <c r="L26" i="1" l="1"/>
  <c r="J26" i="1"/>
  <c r="H26" i="1"/>
  <c r="F26" i="1"/>
  <c r="G36" i="1"/>
  <c r="I36" i="1"/>
  <c r="K36" i="1"/>
  <c r="I23" i="1"/>
  <c r="E19" i="1"/>
  <c r="G19" i="1"/>
  <c r="I19" i="1"/>
  <c r="K19" i="1"/>
  <c r="I17" i="1"/>
  <c r="E14" i="1"/>
  <c r="G14" i="1"/>
  <c r="I14" i="1"/>
  <c r="D37" i="1"/>
  <c r="D29" i="1"/>
  <c r="D28" i="1"/>
  <c r="D24" i="1"/>
  <c r="D25" i="1"/>
  <c r="E35" i="1"/>
  <c r="D35" i="1" s="1"/>
  <c r="E34" i="1"/>
  <c r="D34" i="1" s="1"/>
  <c r="D13" i="1"/>
  <c r="D9" i="1"/>
  <c r="D22" i="1"/>
  <c r="D16" i="1"/>
  <c r="D15" i="1"/>
  <c r="D6" i="1"/>
  <c r="D8" i="1" s="1"/>
  <c r="D10" i="1"/>
  <c r="D11" i="1"/>
  <c r="D12" i="1"/>
  <c r="D20" i="1"/>
  <c r="D21" i="1"/>
  <c r="D18" i="1"/>
  <c r="H21" i="1" l="1"/>
  <c r="L29" i="1"/>
  <c r="D17" i="1"/>
  <c r="D30" i="1"/>
  <c r="K39" i="1"/>
  <c r="D23" i="1"/>
  <c r="D36" i="1"/>
  <c r="D27" i="1"/>
  <c r="F37" i="1"/>
  <c r="D38" i="1"/>
  <c r="D14" i="1"/>
  <c r="G39" i="1"/>
  <c r="I39" i="1"/>
  <c r="F34" i="1"/>
  <c r="J32" i="1"/>
  <c r="H33" i="1"/>
  <c r="H35" i="1"/>
  <c r="J16" i="1"/>
  <c r="F12" i="1"/>
  <c r="L11" i="1"/>
  <c r="J9" i="1"/>
  <c r="J15" i="1"/>
  <c r="J28" i="1"/>
  <c r="J20" i="1"/>
  <c r="J31" i="1"/>
  <c r="H24" i="1"/>
  <c r="H10" i="1"/>
  <c r="J13" i="1"/>
  <c r="J25" i="1"/>
  <c r="F18" i="1"/>
  <c r="L22" i="1"/>
  <c r="H6" i="1"/>
  <c r="D19" i="1"/>
  <c r="E36" i="1"/>
  <c r="E39" i="1" s="1"/>
  <c r="H37" i="1"/>
  <c r="J37" i="1"/>
  <c r="F16" i="1"/>
  <c r="L37" i="1"/>
  <c r="J29" i="1"/>
  <c r="F29" i="1"/>
  <c r="H29" i="1"/>
  <c r="H28" i="1"/>
  <c r="L28" i="1"/>
  <c r="F28" i="1"/>
  <c r="F9" i="1"/>
  <c r="F24" i="1"/>
  <c r="L24" i="1"/>
  <c r="L25" i="1"/>
  <c r="H25" i="1"/>
  <c r="J24" i="1"/>
  <c r="F25" i="1"/>
  <c r="L35" i="1"/>
  <c r="J35" i="1"/>
  <c r="H34" i="1"/>
  <c r="J34" i="1"/>
  <c r="L34" i="1"/>
  <c r="L32" i="1"/>
  <c r="H32" i="1"/>
  <c r="F32" i="1"/>
  <c r="F35" i="1"/>
  <c r="L33" i="1"/>
  <c r="J22" i="1"/>
  <c r="H22" i="1"/>
  <c r="F22" i="1"/>
  <c r="H16" i="1"/>
  <c r="F31" i="1"/>
  <c r="F33" i="1"/>
  <c r="J33" i="1"/>
  <c r="L31" i="1"/>
  <c r="H31" i="1"/>
  <c r="H15" i="1"/>
  <c r="F15" i="1"/>
  <c r="L16" i="1"/>
  <c r="L15" i="1"/>
  <c r="F6" i="1"/>
  <c r="L6" i="1"/>
  <c r="J6" i="1"/>
  <c r="H13" i="1"/>
  <c r="L13" i="1"/>
  <c r="F13" i="1"/>
  <c r="H12" i="1"/>
  <c r="J12" i="1"/>
  <c r="L12" i="1"/>
  <c r="F11" i="1"/>
  <c r="H11" i="1"/>
  <c r="J11" i="1"/>
  <c r="F10" i="1"/>
  <c r="L10" i="1"/>
  <c r="J10" i="1"/>
  <c r="H9" i="1"/>
  <c r="L9" i="1"/>
  <c r="H18" i="1"/>
  <c r="J18" i="1"/>
  <c r="L18" i="1"/>
  <c r="L21" i="1"/>
  <c r="F21" i="1"/>
  <c r="J21" i="1"/>
  <c r="H20" i="1"/>
  <c r="L20" i="1"/>
  <c r="F20" i="1"/>
  <c r="D39" i="1" l="1"/>
</calcChain>
</file>

<file path=xl/comments1.xml><?xml version="1.0" encoding="utf-8"?>
<comments xmlns="http://schemas.openxmlformats.org/spreadsheetml/2006/main">
  <authors>
    <author>Автор</author>
  </authors>
  <commentList>
    <comment ref="D11" authorId="0">
      <text>
        <r>
          <rPr>
            <b/>
            <sz val="12"/>
            <color indexed="81"/>
            <rFont val="Tahoma"/>
            <family val="2"/>
            <charset val="204"/>
          </rPr>
          <t>Было допсоглашение к контракту, цена увеличилась</t>
        </r>
      </text>
    </comment>
    <comment ref="E11" authorId="0">
      <text>
        <r>
          <rPr>
            <b/>
            <sz val="12"/>
            <color indexed="81"/>
            <rFont val="Tahoma"/>
            <family val="2"/>
            <charset val="204"/>
          </rPr>
          <t>Было допсоглашение к контракту, цена увеличилась</t>
        </r>
      </text>
    </comment>
  </commentList>
</comments>
</file>

<file path=xl/sharedStrings.xml><?xml version="1.0" encoding="utf-8"?>
<sst xmlns="http://schemas.openxmlformats.org/spreadsheetml/2006/main" count="122" uniqueCount="57">
  <si>
    <t>№ п/п</t>
  </si>
  <si>
    <t>Поселение</t>
  </si>
  <si>
    <t>Наименование проекта</t>
  </si>
  <si>
    <t>руб.</t>
  </si>
  <si>
    <t xml:space="preserve">Юр.лица и ИП </t>
  </si>
  <si>
    <t xml:space="preserve">Полная стоимость </t>
  </si>
  <si>
    <t xml:space="preserve">Местный 
бюджет </t>
  </si>
  <si>
    <t xml:space="preserve">Физические
лица </t>
  </si>
  <si>
    <t xml:space="preserve">Областной 
бюджет </t>
  </si>
  <si>
    <t>%</t>
  </si>
  <si>
    <t>сп Чуровское</t>
  </si>
  <si>
    <t>сп Ершовское</t>
  </si>
  <si>
    <t>сп Нифантовское</t>
  </si>
  <si>
    <t>Разработка проектно-сметной документации "Строительство водопровода к новостройкам в д.Прогресс  сельского поселения Никольское Шекснинского района Вологодской области</t>
  </si>
  <si>
    <t>гп п. Шексна</t>
  </si>
  <si>
    <t>Устройство наружной канализации по ул. Пионерская-ул. Льнозаводская в п. Шексна Вологодской области</t>
  </si>
  <si>
    <t>Устройство спортивной площадки по ул. Садовая в поселке Шексна</t>
  </si>
  <si>
    <t>Устройство контейнерных площадок в п. Шексна</t>
  </si>
  <si>
    <t>сп Сиземское</t>
  </si>
  <si>
    <t>Ремонт общественного колодца в деревне Еремеево селького поселения Сиземское Шекснинского муниципального района Вологодской области</t>
  </si>
  <si>
    <t>Установка детской игровой и спортивной площадки в с.Чуровское сельского поселения Чуровское Шекснинского муниципального района Вологодской области</t>
  </si>
  <si>
    <t>Реконструкция уличного освещения в сельском поселении Нифантовское Шекснинского муниципального района Вологодской области</t>
  </si>
  <si>
    <t>сп Железнодорожное</t>
  </si>
  <si>
    <t xml:space="preserve">Перечень проектов, планируемых к реализации на территории Шекснинского муниципального района в 2019 году
 в рамках проекта "Народный бюджет" </t>
  </si>
  <si>
    <t>"Пожарная безопасность" - разборка старых бесхозных строений в сельском поселении Ершовское Шекснинского муниципального района Вологодской области</t>
  </si>
  <si>
    <t>Освещение "мемориала Славы" в деревне Ершово сельского поселения Ершовское Шекснинского муниципального района Вологодской области</t>
  </si>
  <si>
    <t xml:space="preserve">Строительство колодца в деревне Панькино городского поселения Чебсарское Шекснинского муниципального района Вологодской области </t>
  </si>
  <si>
    <t xml:space="preserve">Замена труб магистрального водопровода от водонапорной бащни "Кирпичный завод" до ул. Батулиных в п.Чебсара Шекснинского муниципального района  Вологодской области </t>
  </si>
  <si>
    <t xml:space="preserve">Устройство детской площадки в деревне Льгово сельского поселения Ершовское Шекснинского муниципального района Вологодской области </t>
  </si>
  <si>
    <t>Приобретение и установка бункеров-накопителей (8 куб.м.) для вывоза КГО в сельском поселении Нифантовское Шекснинского муниципального района Вологодской области</t>
  </si>
  <si>
    <t>Благоустройство территории у деревни Княже селького поселения Сиземское Шекснинского муниципального района Вологодской области</t>
  </si>
  <si>
    <t>Благоустройство территории у деревни Гущино селького поселения Сиземское Шекснинского муниципального района Вологодской области</t>
  </si>
  <si>
    <t>сп Угольское</t>
  </si>
  <si>
    <t>Выполнение работ по уличному освещению д. Шеломово Шекснинского муниципального района Вологодской области</t>
  </si>
  <si>
    <t>Выполнение работ по уличному освещению д. Четвериково Шекснинского муниципального района Вологодской области</t>
  </si>
  <si>
    <t>Установка детской игровой площадки в с. Едома  Шекснинского муниципального района Вологодской области</t>
  </si>
  <si>
    <t>Установка детской игровой площадки в д.Кичино Шекснинского муниципального района Вологодской области</t>
  </si>
  <si>
    <t>Установка детской игровой площадки в д.Демидово  Шекснинского муниципального района Вологодской области</t>
  </si>
  <si>
    <t>Итого по гп п. Шексна</t>
  </si>
  <si>
    <t>Итого по гп  Чебсарское</t>
  </si>
  <si>
    <t>Итого по сп Чуровское</t>
  </si>
  <si>
    <t>Итого по сп Ершовское</t>
  </si>
  <si>
    <t>Итого по сп Нифантовское</t>
  </si>
  <si>
    <t>Итого по сп Сиземское</t>
  </si>
  <si>
    <t>Итого по сп Железнодорожное</t>
  </si>
  <si>
    <t>Итого по сп Угольское</t>
  </si>
  <si>
    <t>ВСЕГО</t>
  </si>
  <si>
    <t>Реконструкция уличного освещения в сельском поселении Угольское (с.Любомирово) Шекснинского муниципального района Вологодской области</t>
  </si>
  <si>
    <t>*</t>
  </si>
  <si>
    <t>Изготовление и установка памятника труженникам тыла и детям войны в парке Победы сельского поселения Нифантовское</t>
  </si>
  <si>
    <t>Обустройство детской игровой площадки по ул. Октябрьская в п. Шексна</t>
  </si>
  <si>
    <t>Обустройство детской игровой площадки по ул. Сапожникова в п. Шексна</t>
  </si>
  <si>
    <t>Итого по Администрации ШМР</t>
  </si>
  <si>
    <t>АдминистрацияШМР</t>
  </si>
  <si>
    <t>Фотоматериалы до реализации проекта</t>
  </si>
  <si>
    <t>сп Чебсарское</t>
  </si>
  <si>
    <t>Нет возможности опубликовать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</si>
</sst>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0" xfId="1" applyFont="1"/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top" wrapText="1"/>
    </xf>
    <xf numFmtId="43" fontId="4" fillId="0" borderId="3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6" sqref="M36"/>
    </sheetView>
  </sheetViews>
  <sheetFormatPr defaultRowHeight="15" x14ac:dyDescent="0.25"/>
  <cols>
    <col min="1" max="1" width="4.85546875" customWidth="1"/>
    <col min="2" max="2" width="24.28515625" customWidth="1"/>
    <col min="3" max="3" width="30.7109375" customWidth="1"/>
    <col min="4" max="4" width="20.7109375" style="13" customWidth="1"/>
    <col min="5" max="5" width="20.28515625" style="13" customWidth="1"/>
    <col min="6" max="6" width="9.42578125" style="13" customWidth="1"/>
    <col min="7" max="7" width="17.5703125" style="13" customWidth="1"/>
    <col min="8" max="8" width="10.5703125" style="13" customWidth="1"/>
    <col min="9" max="9" width="17.5703125" style="13" customWidth="1"/>
    <col min="10" max="10" width="10.140625" style="13" customWidth="1"/>
    <col min="11" max="11" width="19.7109375" style="13" customWidth="1"/>
    <col min="12" max="12" width="11" style="13" customWidth="1"/>
    <col min="13" max="13" width="84.7109375" customWidth="1"/>
  </cols>
  <sheetData>
    <row r="1" spans="1:13" ht="29.25" customHeight="1" x14ac:dyDescent="0.25"/>
    <row r="2" spans="1:13" ht="57.7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1:13" ht="33" customHeight="1" x14ac:dyDescent="0.25">
      <c r="A4" s="53" t="s">
        <v>0</v>
      </c>
      <c r="B4" s="53" t="s">
        <v>1</v>
      </c>
      <c r="C4" s="53" t="s">
        <v>2</v>
      </c>
      <c r="D4" s="12" t="s">
        <v>5</v>
      </c>
      <c r="E4" s="46" t="s">
        <v>6</v>
      </c>
      <c r="F4" s="46"/>
      <c r="G4" s="46" t="s">
        <v>7</v>
      </c>
      <c r="H4" s="46"/>
      <c r="I4" s="46" t="s">
        <v>4</v>
      </c>
      <c r="J4" s="46"/>
      <c r="K4" s="46" t="s">
        <v>8</v>
      </c>
      <c r="L4" s="46"/>
      <c r="M4" s="44" t="s">
        <v>54</v>
      </c>
    </row>
    <row r="5" spans="1:13" s="1" customFormat="1" ht="83.25" customHeight="1" x14ac:dyDescent="0.25">
      <c r="A5" s="44"/>
      <c r="B5" s="44"/>
      <c r="C5" s="44"/>
      <c r="D5" s="14" t="s">
        <v>3</v>
      </c>
      <c r="E5" s="14" t="s">
        <v>3</v>
      </c>
      <c r="F5" s="14" t="s">
        <v>9</v>
      </c>
      <c r="G5" s="14" t="s">
        <v>3</v>
      </c>
      <c r="H5" s="14" t="s">
        <v>9</v>
      </c>
      <c r="I5" s="14" t="s">
        <v>3</v>
      </c>
      <c r="J5" s="14" t="s">
        <v>9</v>
      </c>
      <c r="K5" s="14" t="s">
        <v>3</v>
      </c>
      <c r="L5" s="14" t="s">
        <v>9</v>
      </c>
      <c r="M5" s="45"/>
    </row>
    <row r="6" spans="1:13" ht="117" customHeight="1" x14ac:dyDescent="0.25">
      <c r="A6" s="11">
        <v>1</v>
      </c>
      <c r="B6" s="44" t="s">
        <v>53</v>
      </c>
      <c r="C6" s="6" t="s">
        <v>19</v>
      </c>
      <c r="D6" s="15">
        <f>E6+G6+I6+K6</f>
        <v>250000</v>
      </c>
      <c r="E6" s="22">
        <v>85000</v>
      </c>
      <c r="F6" s="26">
        <f>E6/D6*100</f>
        <v>34</v>
      </c>
      <c r="G6" s="22">
        <v>40000</v>
      </c>
      <c r="H6" s="26">
        <f>G6/D6*100</f>
        <v>16</v>
      </c>
      <c r="I6" s="22"/>
      <c r="J6" s="26">
        <f>I6/D6*100</f>
        <v>0</v>
      </c>
      <c r="K6" s="22">
        <v>125000</v>
      </c>
      <c r="L6" s="26">
        <f>K6/D6*100</f>
        <v>50</v>
      </c>
      <c r="M6" s="36" t="s">
        <v>56</v>
      </c>
    </row>
    <row r="7" spans="1:13" s="1" customFormat="1" ht="128.25" customHeight="1" x14ac:dyDescent="0.25">
      <c r="A7" s="10">
        <v>2</v>
      </c>
      <c r="B7" s="45"/>
      <c r="C7" s="4" t="s">
        <v>13</v>
      </c>
      <c r="D7" s="12">
        <f>E7+G7+I7+K7</f>
        <v>635929.22</v>
      </c>
      <c r="E7" s="12">
        <v>221964.61</v>
      </c>
      <c r="F7" s="25">
        <f>E7/D7*100</f>
        <v>34.90398035177563</v>
      </c>
      <c r="G7" s="12">
        <v>96000</v>
      </c>
      <c r="H7" s="25">
        <f>G7/D7*100</f>
        <v>15.096019648224374</v>
      </c>
      <c r="I7" s="12"/>
      <c r="J7" s="25">
        <f>I7/D7*100</f>
        <v>0</v>
      </c>
      <c r="K7" s="12">
        <v>317964.61</v>
      </c>
      <c r="L7" s="25">
        <f>K7/D7*100</f>
        <v>50</v>
      </c>
      <c r="M7" s="36" t="s">
        <v>56</v>
      </c>
    </row>
    <row r="8" spans="1:13" ht="18.75" customHeight="1" x14ac:dyDescent="0.25">
      <c r="A8" s="38" t="s">
        <v>52</v>
      </c>
      <c r="B8" s="39"/>
      <c r="C8" s="40"/>
      <c r="D8" s="16">
        <f>SUM(D6:D7)</f>
        <v>885929.22</v>
      </c>
      <c r="E8" s="16">
        <f>SUM(E6:E7)</f>
        <v>306964.61</v>
      </c>
      <c r="F8" s="16" t="s">
        <v>48</v>
      </c>
      <c r="G8" s="16">
        <f>SUM(G6:G7)</f>
        <v>136000</v>
      </c>
      <c r="H8" s="16" t="s">
        <v>48</v>
      </c>
      <c r="I8" s="16">
        <f>SUM(I6:I7)</f>
        <v>0</v>
      </c>
      <c r="J8" s="16" t="s">
        <v>48</v>
      </c>
      <c r="K8" s="16">
        <f>SUM(K6:K7)</f>
        <v>442964.61</v>
      </c>
      <c r="L8" s="16" t="s">
        <v>48</v>
      </c>
      <c r="M8" s="34"/>
    </row>
    <row r="9" spans="1:13" ht="79.5" customHeight="1" x14ac:dyDescent="0.25">
      <c r="A9" s="3">
        <v>3</v>
      </c>
      <c r="B9" s="50" t="s">
        <v>14</v>
      </c>
      <c r="C9" s="4" t="s">
        <v>50</v>
      </c>
      <c r="D9" s="12">
        <f>E9+G9+I9+K9</f>
        <v>450874</v>
      </c>
      <c r="E9" s="12">
        <v>193537</v>
      </c>
      <c r="F9" s="12">
        <f>E9/D9*100</f>
        <v>42.924852619578864</v>
      </c>
      <c r="G9" s="12">
        <v>31900</v>
      </c>
      <c r="H9" s="12">
        <f t="shared" ref="H9:H16" si="0">G9/D9*100</f>
        <v>7.0751473804211376</v>
      </c>
      <c r="I9" s="12"/>
      <c r="J9" s="12">
        <f t="shared" ref="J9:J16" si="1">I9/D9*100</f>
        <v>0</v>
      </c>
      <c r="K9" s="12">
        <v>225437</v>
      </c>
      <c r="L9" s="25">
        <f t="shared" ref="L9:L16" si="2">K9/D9*100</f>
        <v>50</v>
      </c>
      <c r="M9" s="36" t="s">
        <v>56</v>
      </c>
    </row>
    <row r="10" spans="1:13" ht="75" customHeight="1" x14ac:dyDescent="0.25">
      <c r="A10" s="3">
        <v>4</v>
      </c>
      <c r="B10" s="51"/>
      <c r="C10" s="4" t="s">
        <v>51</v>
      </c>
      <c r="D10" s="12">
        <f t="shared" ref="D10:D16" si="3">E10+G10+I10+K10</f>
        <v>781082</v>
      </c>
      <c r="E10" s="12">
        <v>344341</v>
      </c>
      <c r="F10" s="12">
        <f t="shared" ref="F10:F15" si="4">E10/D10*100</f>
        <v>44.085128065939301</v>
      </c>
      <c r="G10" s="12">
        <v>46200</v>
      </c>
      <c r="H10" s="12">
        <f t="shared" si="0"/>
        <v>5.9148719340607006</v>
      </c>
      <c r="I10" s="12"/>
      <c r="J10" s="12">
        <f t="shared" si="1"/>
        <v>0</v>
      </c>
      <c r="K10" s="12">
        <v>390541</v>
      </c>
      <c r="L10" s="25">
        <f t="shared" si="2"/>
        <v>50</v>
      </c>
      <c r="M10" s="36" t="s">
        <v>56</v>
      </c>
    </row>
    <row r="11" spans="1:13" ht="107.25" customHeight="1" x14ac:dyDescent="0.25">
      <c r="A11" s="11">
        <v>5</v>
      </c>
      <c r="B11" s="51"/>
      <c r="C11" s="4" t="s">
        <v>15</v>
      </c>
      <c r="D11" s="12">
        <f t="shared" si="3"/>
        <v>1161095.0699999998</v>
      </c>
      <c r="E11" s="12">
        <f>491550.88+49993.31</f>
        <v>541544.18999999994</v>
      </c>
      <c r="F11" s="12">
        <f t="shared" si="4"/>
        <v>46.640813831032808</v>
      </c>
      <c r="G11" s="12">
        <v>64000</v>
      </c>
      <c r="H11" s="12">
        <f t="shared" si="0"/>
        <v>5.5120378730055251</v>
      </c>
      <c r="I11" s="12"/>
      <c r="J11" s="12">
        <f t="shared" si="1"/>
        <v>0</v>
      </c>
      <c r="K11" s="12">
        <v>555550.88</v>
      </c>
      <c r="L11" s="25">
        <f t="shared" si="2"/>
        <v>47.847148295961681</v>
      </c>
      <c r="M11" s="36" t="s">
        <v>56</v>
      </c>
    </row>
    <row r="12" spans="1:13" ht="54" customHeight="1" x14ac:dyDescent="0.25">
      <c r="A12" s="11">
        <v>6</v>
      </c>
      <c r="B12" s="51"/>
      <c r="C12" s="4" t="s">
        <v>16</v>
      </c>
      <c r="D12" s="12">
        <f t="shared" si="3"/>
        <v>1601253.24</v>
      </c>
      <c r="E12" s="12">
        <v>709726.62</v>
      </c>
      <c r="F12" s="12">
        <f t="shared" si="4"/>
        <v>44.323196498262824</v>
      </c>
      <c r="G12" s="12">
        <v>90900</v>
      </c>
      <c r="H12" s="12">
        <f t="shared" si="0"/>
        <v>5.6768035017371767</v>
      </c>
      <c r="I12" s="12"/>
      <c r="J12" s="12">
        <f t="shared" si="1"/>
        <v>0</v>
      </c>
      <c r="K12" s="12">
        <v>800626.62</v>
      </c>
      <c r="L12" s="25">
        <f t="shared" si="2"/>
        <v>50</v>
      </c>
      <c r="M12" s="36" t="s">
        <v>56</v>
      </c>
    </row>
    <row r="13" spans="1:13" ht="49.5" customHeight="1" x14ac:dyDescent="0.25">
      <c r="A13" s="11">
        <v>7</v>
      </c>
      <c r="B13" s="52"/>
      <c r="C13" s="4" t="s">
        <v>17</v>
      </c>
      <c r="D13" s="12">
        <f t="shared" si="3"/>
        <v>1317593.33</v>
      </c>
      <c r="E13" s="17">
        <v>592496.66</v>
      </c>
      <c r="F13" s="17">
        <f t="shared" si="4"/>
        <v>44.968098009421468</v>
      </c>
      <c r="G13" s="17">
        <v>66300</v>
      </c>
      <c r="H13" s="17">
        <f t="shared" si="0"/>
        <v>5.0319016110987747</v>
      </c>
      <c r="I13" s="23"/>
      <c r="J13" s="12">
        <f t="shared" si="1"/>
        <v>0</v>
      </c>
      <c r="K13" s="12">
        <v>658796.67000000004</v>
      </c>
      <c r="L13" s="25">
        <f t="shared" si="2"/>
        <v>50.000000379479758</v>
      </c>
      <c r="M13" s="36" t="s">
        <v>56</v>
      </c>
    </row>
    <row r="14" spans="1:13" ht="18.75" customHeight="1" x14ac:dyDescent="0.25">
      <c r="A14" s="38" t="s">
        <v>38</v>
      </c>
      <c r="B14" s="39"/>
      <c r="C14" s="40"/>
      <c r="D14" s="16">
        <f t="shared" ref="D14:I14" si="5">SUM(D9:D13)</f>
        <v>5311897.6399999997</v>
      </c>
      <c r="E14" s="16">
        <f t="shared" si="5"/>
        <v>2381645.4700000002</v>
      </c>
      <c r="F14" s="16" t="s">
        <v>48</v>
      </c>
      <c r="G14" s="16">
        <f t="shared" si="5"/>
        <v>299300</v>
      </c>
      <c r="H14" s="16" t="s">
        <v>48</v>
      </c>
      <c r="I14" s="16">
        <f t="shared" si="5"/>
        <v>0</v>
      </c>
      <c r="J14" s="16" t="s">
        <v>48</v>
      </c>
      <c r="K14" s="16">
        <f>SUM(K9:K13)</f>
        <v>2630952.17</v>
      </c>
      <c r="L14" s="16" t="s">
        <v>48</v>
      </c>
      <c r="M14" s="34"/>
    </row>
    <row r="15" spans="1:13" ht="114.75" customHeight="1" x14ac:dyDescent="0.25">
      <c r="A15" s="8">
        <v>8</v>
      </c>
      <c r="B15" s="56" t="s">
        <v>55</v>
      </c>
      <c r="C15" s="4" t="s">
        <v>26</v>
      </c>
      <c r="D15" s="12">
        <f t="shared" si="3"/>
        <v>97100</v>
      </c>
      <c r="E15" s="12">
        <v>43695</v>
      </c>
      <c r="F15" s="12">
        <f t="shared" si="4"/>
        <v>45</v>
      </c>
      <c r="G15" s="12">
        <v>4855</v>
      </c>
      <c r="H15" s="12">
        <f t="shared" si="0"/>
        <v>5</v>
      </c>
      <c r="I15" s="12"/>
      <c r="J15" s="12">
        <f t="shared" si="1"/>
        <v>0</v>
      </c>
      <c r="K15" s="12">
        <v>48550</v>
      </c>
      <c r="L15" s="12">
        <f t="shared" si="2"/>
        <v>50</v>
      </c>
      <c r="M15" s="36" t="s">
        <v>56</v>
      </c>
    </row>
    <row r="16" spans="1:13" ht="131.25" customHeight="1" x14ac:dyDescent="0.25">
      <c r="A16" s="8">
        <v>9</v>
      </c>
      <c r="B16" s="45"/>
      <c r="C16" s="4" t="s">
        <v>27</v>
      </c>
      <c r="D16" s="12">
        <f t="shared" si="3"/>
        <v>915312</v>
      </c>
      <c r="E16" s="12">
        <v>411890</v>
      </c>
      <c r="F16" s="12">
        <f>E16/D16*100</f>
        <v>44.999956299054311</v>
      </c>
      <c r="G16" s="12">
        <v>45766</v>
      </c>
      <c r="H16" s="12">
        <f t="shared" si="0"/>
        <v>5.000043700945688</v>
      </c>
      <c r="I16" s="12"/>
      <c r="J16" s="12">
        <f t="shared" si="1"/>
        <v>0</v>
      </c>
      <c r="K16" s="12">
        <v>457656</v>
      </c>
      <c r="L16" s="12">
        <f t="shared" si="2"/>
        <v>50</v>
      </c>
      <c r="M16" s="36" t="s">
        <v>56</v>
      </c>
    </row>
    <row r="17" spans="1:13" ht="18.75" customHeight="1" x14ac:dyDescent="0.25">
      <c r="A17" s="8"/>
      <c r="B17" s="38" t="s">
        <v>39</v>
      </c>
      <c r="C17" s="40"/>
      <c r="D17" s="16">
        <f>SUM(D15:D16)</f>
        <v>1012412</v>
      </c>
      <c r="E17" s="16">
        <f>SUM(E15:E16)</f>
        <v>455585</v>
      </c>
      <c r="F17" s="16" t="s">
        <v>48</v>
      </c>
      <c r="G17" s="16">
        <f>SUM(G15:G16)</f>
        <v>50621</v>
      </c>
      <c r="H17" s="16" t="s">
        <v>48</v>
      </c>
      <c r="I17" s="16">
        <f t="shared" ref="I17" si="6">SUM(I15:I16)</f>
        <v>0</v>
      </c>
      <c r="J17" s="16" t="s">
        <v>48</v>
      </c>
      <c r="K17" s="16">
        <f>SUM(K15:K16)</f>
        <v>506206</v>
      </c>
      <c r="L17" s="16" t="s">
        <v>48</v>
      </c>
      <c r="M17" s="34"/>
    </row>
    <row r="18" spans="1:13" s="1" customFormat="1" ht="135.75" customHeight="1" x14ac:dyDescent="0.25">
      <c r="A18" s="8">
        <v>10</v>
      </c>
      <c r="B18" s="4" t="s">
        <v>10</v>
      </c>
      <c r="C18" s="5" t="s">
        <v>20</v>
      </c>
      <c r="D18" s="17">
        <f>E18+G18+I18+K18</f>
        <v>250000</v>
      </c>
      <c r="E18" s="17">
        <v>75000</v>
      </c>
      <c r="F18" s="17">
        <f>E18/D18*100</f>
        <v>30</v>
      </c>
      <c r="G18" s="17">
        <v>25000</v>
      </c>
      <c r="H18" s="17">
        <f>G18/D18*100</f>
        <v>10</v>
      </c>
      <c r="I18" s="17">
        <v>25000</v>
      </c>
      <c r="J18" s="17">
        <f>I18/D18*100</f>
        <v>10</v>
      </c>
      <c r="K18" s="17">
        <v>125000</v>
      </c>
      <c r="L18" s="17">
        <f>K18/D18*100</f>
        <v>50</v>
      </c>
      <c r="M18" s="36" t="s">
        <v>56</v>
      </c>
    </row>
    <row r="19" spans="1:13" s="1" customFormat="1" ht="15.75" customHeight="1" x14ac:dyDescent="0.25">
      <c r="A19" s="38" t="s">
        <v>40</v>
      </c>
      <c r="B19" s="39"/>
      <c r="C19" s="40"/>
      <c r="D19" s="18">
        <f>SUM(D18)</f>
        <v>250000</v>
      </c>
      <c r="E19" s="18">
        <f t="shared" ref="E19:K19" si="7">SUM(E18)</f>
        <v>75000</v>
      </c>
      <c r="F19" s="18"/>
      <c r="G19" s="18">
        <f t="shared" si="7"/>
        <v>25000</v>
      </c>
      <c r="H19" s="18"/>
      <c r="I19" s="18">
        <f t="shared" si="7"/>
        <v>25000</v>
      </c>
      <c r="J19" s="18"/>
      <c r="K19" s="18">
        <f t="shared" si="7"/>
        <v>125000</v>
      </c>
      <c r="L19" s="17"/>
      <c r="M19" s="33"/>
    </row>
    <row r="20" spans="1:13" s="1" customFormat="1" ht="133.5" customHeight="1" x14ac:dyDescent="0.25">
      <c r="A20" s="7">
        <v>11</v>
      </c>
      <c r="B20" s="54" t="s">
        <v>11</v>
      </c>
      <c r="C20" s="6" t="s">
        <v>24</v>
      </c>
      <c r="D20" s="19">
        <f t="shared" ref="D20:D37" si="8">E20+G20+I20+K20</f>
        <v>47953</v>
      </c>
      <c r="E20" s="19">
        <v>19181.5</v>
      </c>
      <c r="F20" s="19">
        <f t="shared" ref="F20:F37" si="9">E20/D20*100</f>
        <v>40.000625612578986</v>
      </c>
      <c r="G20" s="19">
        <v>4795</v>
      </c>
      <c r="H20" s="19">
        <f t="shared" ref="H20:H37" si="10">G20/D20*100</f>
        <v>9.9993743874210157</v>
      </c>
      <c r="I20" s="19"/>
      <c r="J20" s="19">
        <f t="shared" ref="J20:J37" si="11">I20/D20*100</f>
        <v>0</v>
      </c>
      <c r="K20" s="19">
        <v>23976.5</v>
      </c>
      <c r="L20" s="19">
        <f t="shared" ref="L20:L37" si="12">K20/D20*100</f>
        <v>50</v>
      </c>
      <c r="M20" s="36" t="s">
        <v>56</v>
      </c>
    </row>
    <row r="21" spans="1:13" s="1" customFormat="1" ht="117.75" customHeight="1" x14ac:dyDescent="0.25">
      <c r="A21" s="7">
        <v>12</v>
      </c>
      <c r="B21" s="55"/>
      <c r="C21" s="6" t="s">
        <v>28</v>
      </c>
      <c r="D21" s="19">
        <f t="shared" si="8"/>
        <v>330658</v>
      </c>
      <c r="E21" s="19">
        <v>132263</v>
      </c>
      <c r="F21" s="19">
        <f t="shared" si="9"/>
        <v>39.999939514543726</v>
      </c>
      <c r="G21" s="19">
        <v>33066</v>
      </c>
      <c r="H21" s="19">
        <f t="shared" si="10"/>
        <v>10.000060485456272</v>
      </c>
      <c r="I21" s="19"/>
      <c r="J21" s="19">
        <f t="shared" si="11"/>
        <v>0</v>
      </c>
      <c r="K21" s="19">
        <v>165329</v>
      </c>
      <c r="L21" s="19">
        <f t="shared" si="12"/>
        <v>50</v>
      </c>
      <c r="M21" s="36" t="s">
        <v>56</v>
      </c>
    </row>
    <row r="22" spans="1:13" s="1" customFormat="1" ht="117.75" customHeight="1" x14ac:dyDescent="0.25">
      <c r="A22" s="7">
        <v>13</v>
      </c>
      <c r="B22" s="55"/>
      <c r="C22" s="6" t="s">
        <v>25</v>
      </c>
      <c r="D22" s="19">
        <f t="shared" si="8"/>
        <v>49964</v>
      </c>
      <c r="E22" s="19">
        <v>19986</v>
      </c>
      <c r="F22" s="19">
        <f t="shared" si="9"/>
        <v>40.000800576415017</v>
      </c>
      <c r="G22" s="19">
        <v>4996</v>
      </c>
      <c r="H22" s="19">
        <f t="shared" si="10"/>
        <v>9.9991994235849813</v>
      </c>
      <c r="I22" s="19"/>
      <c r="J22" s="19">
        <f t="shared" si="11"/>
        <v>0</v>
      </c>
      <c r="K22" s="19">
        <v>24982</v>
      </c>
      <c r="L22" s="19">
        <f t="shared" si="12"/>
        <v>50</v>
      </c>
      <c r="M22" s="36" t="s">
        <v>56</v>
      </c>
    </row>
    <row r="23" spans="1:13" s="1" customFormat="1" ht="26.25" customHeight="1" x14ac:dyDescent="0.25">
      <c r="A23" s="38" t="s">
        <v>41</v>
      </c>
      <c r="B23" s="39"/>
      <c r="C23" s="40"/>
      <c r="D23" s="16">
        <f>SUM(D20:D22)</f>
        <v>428575</v>
      </c>
      <c r="E23" s="16">
        <f>SUM(E20:E22)</f>
        <v>171430.5</v>
      </c>
      <c r="F23" s="16" t="s">
        <v>48</v>
      </c>
      <c r="G23" s="16">
        <f>SUM(G20:G22)</f>
        <v>42857</v>
      </c>
      <c r="H23" s="16" t="s">
        <v>48</v>
      </c>
      <c r="I23" s="16">
        <f t="shared" ref="I23" si="13">SUM(I20:I22)</f>
        <v>0</v>
      </c>
      <c r="J23" s="16" t="s">
        <v>48</v>
      </c>
      <c r="K23" s="16">
        <f>SUM(K20:K22)</f>
        <v>214287.5</v>
      </c>
      <c r="L23" s="16" t="s">
        <v>48</v>
      </c>
      <c r="M23" s="33"/>
    </row>
    <row r="24" spans="1:13" s="1" customFormat="1" ht="147" customHeight="1" x14ac:dyDescent="0.25">
      <c r="A24" s="8">
        <v>14</v>
      </c>
      <c r="B24" s="41" t="s">
        <v>12</v>
      </c>
      <c r="C24" s="4" t="s">
        <v>29</v>
      </c>
      <c r="D24" s="12">
        <f t="shared" si="8"/>
        <v>77000</v>
      </c>
      <c r="E24" s="12">
        <v>34650</v>
      </c>
      <c r="F24" s="25">
        <f t="shared" si="9"/>
        <v>45</v>
      </c>
      <c r="G24" s="12">
        <v>3850</v>
      </c>
      <c r="H24" s="12">
        <f t="shared" si="10"/>
        <v>5</v>
      </c>
      <c r="I24" s="12"/>
      <c r="J24" s="12">
        <f t="shared" si="11"/>
        <v>0</v>
      </c>
      <c r="K24" s="12">
        <v>38500</v>
      </c>
      <c r="L24" s="12">
        <f t="shared" si="12"/>
        <v>50</v>
      </c>
      <c r="M24" s="36" t="s">
        <v>56</v>
      </c>
    </row>
    <row r="25" spans="1:13" s="1" customFormat="1" ht="108.75" customHeight="1" x14ac:dyDescent="0.25">
      <c r="A25" s="8">
        <v>15</v>
      </c>
      <c r="B25" s="42"/>
      <c r="C25" s="6" t="s">
        <v>21</v>
      </c>
      <c r="D25" s="19">
        <f t="shared" si="8"/>
        <v>97500</v>
      </c>
      <c r="E25" s="19">
        <v>43875</v>
      </c>
      <c r="F25" s="27">
        <f t="shared" si="9"/>
        <v>45</v>
      </c>
      <c r="G25" s="19">
        <v>4875</v>
      </c>
      <c r="H25" s="19">
        <f t="shared" si="10"/>
        <v>5</v>
      </c>
      <c r="I25" s="19"/>
      <c r="J25" s="19">
        <f t="shared" si="11"/>
        <v>0</v>
      </c>
      <c r="K25" s="19">
        <v>48750</v>
      </c>
      <c r="L25" s="19">
        <f t="shared" si="12"/>
        <v>50</v>
      </c>
      <c r="M25" s="36" t="s">
        <v>56</v>
      </c>
    </row>
    <row r="26" spans="1:13" s="1" customFormat="1" ht="105.75" customHeight="1" x14ac:dyDescent="0.25">
      <c r="A26" s="10">
        <v>16</v>
      </c>
      <c r="B26" s="43"/>
      <c r="C26" s="6" t="s">
        <v>49</v>
      </c>
      <c r="D26" s="19">
        <f t="shared" si="8"/>
        <v>80000</v>
      </c>
      <c r="E26" s="19">
        <v>36000</v>
      </c>
      <c r="F26" s="27">
        <f t="shared" si="9"/>
        <v>45</v>
      </c>
      <c r="G26" s="19">
        <v>4000</v>
      </c>
      <c r="H26" s="19">
        <f t="shared" si="10"/>
        <v>5</v>
      </c>
      <c r="I26" s="19"/>
      <c r="J26" s="19">
        <f t="shared" si="11"/>
        <v>0</v>
      </c>
      <c r="K26" s="19">
        <v>40000</v>
      </c>
      <c r="L26" s="19">
        <f t="shared" si="12"/>
        <v>50</v>
      </c>
      <c r="M26" s="36" t="s">
        <v>56</v>
      </c>
    </row>
    <row r="27" spans="1:13" s="1" customFormat="1" ht="25.5" customHeight="1" x14ac:dyDescent="0.25">
      <c r="A27" s="38" t="s">
        <v>42</v>
      </c>
      <c r="B27" s="39"/>
      <c r="C27" s="40"/>
      <c r="D27" s="20">
        <f>SUM(D24:D26)</f>
        <v>254500</v>
      </c>
      <c r="E27" s="20">
        <f>SUM(E24:E26)</f>
        <v>114525</v>
      </c>
      <c r="F27" s="20" t="s">
        <v>48</v>
      </c>
      <c r="G27" s="20">
        <f>SUM(G24:G26)</f>
        <v>12725</v>
      </c>
      <c r="H27" s="20" t="s">
        <v>48</v>
      </c>
      <c r="I27" s="20">
        <f>SUM(I24:I26)</f>
        <v>0</v>
      </c>
      <c r="J27" s="20" t="s">
        <v>48</v>
      </c>
      <c r="K27" s="20">
        <f>SUM(K24:K26)</f>
        <v>127250</v>
      </c>
      <c r="L27" s="20" t="s">
        <v>48</v>
      </c>
      <c r="M27" s="33"/>
    </row>
    <row r="28" spans="1:13" s="1" customFormat="1" ht="201" customHeight="1" x14ac:dyDescent="0.25">
      <c r="A28" s="10">
        <v>17</v>
      </c>
      <c r="B28" s="50" t="s">
        <v>18</v>
      </c>
      <c r="C28" s="6" t="s">
        <v>30</v>
      </c>
      <c r="D28" s="19">
        <f t="shared" si="8"/>
        <v>200000</v>
      </c>
      <c r="E28" s="19">
        <v>80000</v>
      </c>
      <c r="F28" s="19">
        <f t="shared" si="9"/>
        <v>40</v>
      </c>
      <c r="G28" s="19">
        <v>20000</v>
      </c>
      <c r="H28" s="19">
        <f t="shared" si="10"/>
        <v>10</v>
      </c>
      <c r="I28" s="19"/>
      <c r="J28" s="19">
        <f t="shared" si="11"/>
        <v>0</v>
      </c>
      <c r="K28" s="19">
        <v>100000</v>
      </c>
      <c r="L28" s="19">
        <f t="shared" si="12"/>
        <v>50</v>
      </c>
      <c r="M28" s="36" t="s">
        <v>56</v>
      </c>
    </row>
    <row r="29" spans="1:13" s="1" customFormat="1" ht="191.25" customHeight="1" x14ac:dyDescent="0.25">
      <c r="A29" s="10">
        <v>18</v>
      </c>
      <c r="B29" s="52"/>
      <c r="C29" s="6" t="s">
        <v>31</v>
      </c>
      <c r="D29" s="12">
        <f t="shared" si="8"/>
        <v>200000</v>
      </c>
      <c r="E29" s="19">
        <v>40000</v>
      </c>
      <c r="F29" s="19">
        <f t="shared" si="9"/>
        <v>20</v>
      </c>
      <c r="G29" s="19">
        <v>20000</v>
      </c>
      <c r="H29" s="19">
        <f t="shared" si="10"/>
        <v>10</v>
      </c>
      <c r="I29" s="19">
        <v>40000</v>
      </c>
      <c r="J29" s="19">
        <f t="shared" si="11"/>
        <v>20</v>
      </c>
      <c r="K29" s="19">
        <v>100000</v>
      </c>
      <c r="L29" s="19">
        <f t="shared" si="12"/>
        <v>50</v>
      </c>
      <c r="M29" s="36" t="s">
        <v>56</v>
      </c>
    </row>
    <row r="30" spans="1:13" s="1" customFormat="1" ht="24.75" customHeight="1" x14ac:dyDescent="0.25">
      <c r="A30" s="38" t="s">
        <v>43</v>
      </c>
      <c r="B30" s="39"/>
      <c r="C30" s="40"/>
      <c r="D30" s="16">
        <f>SUM(D28:D29)</f>
        <v>400000</v>
      </c>
      <c r="E30" s="16">
        <f>SUM(E28:E29)</f>
        <v>120000</v>
      </c>
      <c r="F30" s="16" t="s">
        <v>48</v>
      </c>
      <c r="G30" s="16">
        <f>SUM(G28:G29)</f>
        <v>40000</v>
      </c>
      <c r="H30" s="16" t="s">
        <v>48</v>
      </c>
      <c r="I30" s="16">
        <f>SUM(I28:I29)</f>
        <v>40000</v>
      </c>
      <c r="J30" s="16" t="s">
        <v>48</v>
      </c>
      <c r="K30" s="16">
        <f>SUM(K28:K29)</f>
        <v>200000</v>
      </c>
      <c r="L30" s="16" t="s">
        <v>48</v>
      </c>
      <c r="M30" s="33"/>
    </row>
    <row r="31" spans="1:13" s="1" customFormat="1" ht="81" customHeight="1" x14ac:dyDescent="0.25">
      <c r="A31" s="10">
        <v>19</v>
      </c>
      <c r="B31" s="50" t="s">
        <v>22</v>
      </c>
      <c r="C31" s="4" t="s">
        <v>33</v>
      </c>
      <c r="D31" s="12">
        <f>E31+G31+I31+K31</f>
        <v>73834</v>
      </c>
      <c r="E31" s="12">
        <v>33225</v>
      </c>
      <c r="F31" s="12">
        <f t="shared" si="9"/>
        <v>44.999593683127017</v>
      </c>
      <c r="G31" s="12">
        <v>3692</v>
      </c>
      <c r="H31" s="12">
        <f t="shared" si="10"/>
        <v>5.0004063168729846</v>
      </c>
      <c r="I31" s="12"/>
      <c r="J31" s="12">
        <f t="shared" si="11"/>
        <v>0</v>
      </c>
      <c r="K31" s="12">
        <v>36917</v>
      </c>
      <c r="L31" s="12">
        <f t="shared" si="12"/>
        <v>50</v>
      </c>
      <c r="M31" s="36" t="s">
        <v>56</v>
      </c>
    </row>
    <row r="32" spans="1:13" s="1" customFormat="1" ht="100.5" customHeight="1" x14ac:dyDescent="0.25">
      <c r="A32" s="10">
        <v>20</v>
      </c>
      <c r="B32" s="51"/>
      <c r="C32" s="4" t="s">
        <v>34</v>
      </c>
      <c r="D32" s="12">
        <f>E32+G32+I32+K32</f>
        <v>62574.82</v>
      </c>
      <c r="E32" s="12">
        <v>28158.41</v>
      </c>
      <c r="F32" s="12">
        <f>E32/D32*100</f>
        <v>44.999586095493363</v>
      </c>
      <c r="G32" s="12">
        <v>3129</v>
      </c>
      <c r="H32" s="12">
        <f>G32/D32*100</f>
        <v>5.0004139045066367</v>
      </c>
      <c r="I32" s="12"/>
      <c r="J32" s="12">
        <f>I32/D32*100</f>
        <v>0</v>
      </c>
      <c r="K32" s="12">
        <v>31287.41</v>
      </c>
      <c r="L32" s="17">
        <f>K32/D32*100</f>
        <v>50</v>
      </c>
      <c r="M32" s="36" t="s">
        <v>56</v>
      </c>
    </row>
    <row r="33" spans="1:13" s="1" customFormat="1" ht="89.25" customHeight="1" x14ac:dyDescent="0.25">
      <c r="A33" s="10">
        <v>21</v>
      </c>
      <c r="B33" s="51"/>
      <c r="C33" s="4" t="s">
        <v>35</v>
      </c>
      <c r="D33" s="12">
        <f>E33+G33+I33+K33</f>
        <v>91035.9</v>
      </c>
      <c r="E33" s="12">
        <v>40965.949999999997</v>
      </c>
      <c r="F33" s="12">
        <f t="shared" si="9"/>
        <v>44.999774814111795</v>
      </c>
      <c r="G33" s="12">
        <v>4552</v>
      </c>
      <c r="H33" s="12">
        <f t="shared" si="10"/>
        <v>5.0002251858882047</v>
      </c>
      <c r="I33" s="12"/>
      <c r="J33" s="12">
        <f t="shared" si="11"/>
        <v>0</v>
      </c>
      <c r="K33" s="12">
        <v>45517.95</v>
      </c>
      <c r="L33" s="17">
        <f t="shared" si="12"/>
        <v>50</v>
      </c>
      <c r="M33" s="36" t="s">
        <v>56</v>
      </c>
    </row>
    <row r="34" spans="1:13" s="1" customFormat="1" ht="85.5" customHeight="1" x14ac:dyDescent="0.25">
      <c r="A34" s="10">
        <v>22</v>
      </c>
      <c r="B34" s="51"/>
      <c r="C34" s="4" t="s">
        <v>36</v>
      </c>
      <c r="D34" s="17">
        <f t="shared" si="8"/>
        <v>91035.9</v>
      </c>
      <c r="E34" s="17">
        <f>45517.95-4552</f>
        <v>40965.949999999997</v>
      </c>
      <c r="F34" s="17">
        <f t="shared" si="9"/>
        <v>44.999774814111795</v>
      </c>
      <c r="G34" s="17">
        <v>4552</v>
      </c>
      <c r="H34" s="17">
        <f t="shared" si="10"/>
        <v>5.0002251858882047</v>
      </c>
      <c r="I34" s="17"/>
      <c r="J34" s="17">
        <f t="shared" si="11"/>
        <v>0</v>
      </c>
      <c r="K34" s="17">
        <v>45517.95</v>
      </c>
      <c r="L34" s="17">
        <f t="shared" si="12"/>
        <v>50</v>
      </c>
      <c r="M34" s="36" t="s">
        <v>56</v>
      </c>
    </row>
    <row r="35" spans="1:13" s="1" customFormat="1" ht="97.5" customHeight="1" x14ac:dyDescent="0.25">
      <c r="A35" s="10">
        <v>23</v>
      </c>
      <c r="B35" s="52"/>
      <c r="C35" s="4" t="s">
        <v>37</v>
      </c>
      <c r="D35" s="17">
        <f t="shared" si="8"/>
        <v>91035.9</v>
      </c>
      <c r="E35" s="17">
        <f>45517.95-4552</f>
        <v>40965.949999999997</v>
      </c>
      <c r="F35" s="17">
        <f t="shared" si="9"/>
        <v>44.999774814111795</v>
      </c>
      <c r="G35" s="17">
        <v>4552</v>
      </c>
      <c r="H35" s="17">
        <f t="shared" si="10"/>
        <v>5.0002251858882047</v>
      </c>
      <c r="I35" s="17"/>
      <c r="J35" s="17">
        <f t="shared" si="11"/>
        <v>0</v>
      </c>
      <c r="K35" s="17">
        <v>45517.95</v>
      </c>
      <c r="L35" s="17">
        <f t="shared" si="12"/>
        <v>50</v>
      </c>
      <c r="M35" s="36" t="s">
        <v>56</v>
      </c>
    </row>
    <row r="36" spans="1:13" s="1" customFormat="1" ht="24" customHeight="1" x14ac:dyDescent="0.25">
      <c r="A36" s="38" t="s">
        <v>44</v>
      </c>
      <c r="B36" s="39"/>
      <c r="C36" s="40"/>
      <c r="D36" s="18">
        <f>SUM(D31:D35)</f>
        <v>409516.52</v>
      </c>
      <c r="E36" s="18">
        <f t="shared" ref="E36:K36" si="14">SUM(E31:E35)</f>
        <v>184281.26</v>
      </c>
      <c r="F36" s="18" t="s">
        <v>48</v>
      </c>
      <c r="G36" s="18">
        <f t="shared" si="14"/>
        <v>20477</v>
      </c>
      <c r="H36" s="18" t="s">
        <v>48</v>
      </c>
      <c r="I36" s="18">
        <f t="shared" si="14"/>
        <v>0</v>
      </c>
      <c r="J36" s="18" t="s">
        <v>48</v>
      </c>
      <c r="K36" s="18">
        <f t="shared" si="14"/>
        <v>204758.26</v>
      </c>
      <c r="L36" s="18" t="s">
        <v>48</v>
      </c>
      <c r="M36" s="33"/>
    </row>
    <row r="37" spans="1:13" s="1" customFormat="1" ht="115.5" customHeight="1" x14ac:dyDescent="0.25">
      <c r="A37" s="10">
        <v>24</v>
      </c>
      <c r="B37" s="9" t="s">
        <v>32</v>
      </c>
      <c r="C37" s="5" t="s">
        <v>47</v>
      </c>
      <c r="D37" s="17">
        <f t="shared" si="8"/>
        <v>97500</v>
      </c>
      <c r="E37" s="17">
        <v>43875</v>
      </c>
      <c r="F37" s="17">
        <f t="shared" si="9"/>
        <v>45</v>
      </c>
      <c r="G37" s="17">
        <v>4875</v>
      </c>
      <c r="H37" s="17">
        <f t="shared" si="10"/>
        <v>5</v>
      </c>
      <c r="I37" s="17"/>
      <c r="J37" s="17">
        <f t="shared" si="11"/>
        <v>0</v>
      </c>
      <c r="K37" s="17">
        <v>48750</v>
      </c>
      <c r="L37" s="17">
        <f t="shared" si="12"/>
        <v>50</v>
      </c>
      <c r="M37" s="36" t="s">
        <v>56</v>
      </c>
    </row>
    <row r="38" spans="1:13" s="1" customFormat="1" ht="21" customHeight="1" x14ac:dyDescent="0.25">
      <c r="A38" s="38" t="s">
        <v>45</v>
      </c>
      <c r="B38" s="39"/>
      <c r="C38" s="40"/>
      <c r="D38" s="18">
        <f>SUM(D37)</f>
        <v>97500</v>
      </c>
      <c r="E38" s="18">
        <f t="shared" ref="E38:K38" si="15">SUM(E37)</f>
        <v>43875</v>
      </c>
      <c r="F38" s="18" t="s">
        <v>48</v>
      </c>
      <c r="G38" s="18">
        <f t="shared" si="15"/>
        <v>4875</v>
      </c>
      <c r="H38" s="18" t="s">
        <v>48</v>
      </c>
      <c r="I38" s="18">
        <f t="shared" si="15"/>
        <v>0</v>
      </c>
      <c r="J38" s="18" t="s">
        <v>48</v>
      </c>
      <c r="K38" s="18">
        <f t="shared" si="15"/>
        <v>48750</v>
      </c>
      <c r="L38" s="18" t="s">
        <v>48</v>
      </c>
      <c r="M38" s="33"/>
    </row>
    <row r="39" spans="1:13" s="2" customFormat="1" ht="27" customHeight="1" x14ac:dyDescent="0.25">
      <c r="A39" s="47" t="s">
        <v>46</v>
      </c>
      <c r="B39" s="48"/>
      <c r="C39" s="49"/>
      <c r="D39" s="21">
        <f>D8+D14+D17+D19+D23+D27+D30+D36+D38</f>
        <v>9050330.379999999</v>
      </c>
      <c r="E39" s="21">
        <f>E8+E14+E17+E19+E23+E27+E30+E36+E38</f>
        <v>3853306.84</v>
      </c>
      <c r="F39" s="21" t="s">
        <v>48</v>
      </c>
      <c r="G39" s="21">
        <f>G8+G14+G17+G19+G23+G27+G30+G36+G38</f>
        <v>631855</v>
      </c>
      <c r="H39" s="21" t="s">
        <v>48</v>
      </c>
      <c r="I39" s="21">
        <f>I8+I14+I17+I19+I23+I27+I30+I36+I38</f>
        <v>65000</v>
      </c>
      <c r="J39" s="21" t="s">
        <v>48</v>
      </c>
      <c r="K39" s="21">
        <f>K8+K14+K17+K19+K23+K27+K30+K36+K38</f>
        <v>4500168.5399999991</v>
      </c>
      <c r="L39" s="24" t="s">
        <v>48</v>
      </c>
      <c r="M39" s="35"/>
    </row>
    <row r="40" spans="1:13" ht="24.75" customHeight="1" x14ac:dyDescent="0.25"/>
    <row r="41" spans="1:13" ht="23.25" x14ac:dyDescent="0.35">
      <c r="A41" s="29"/>
      <c r="B41" s="29"/>
      <c r="C41" s="29"/>
      <c r="D41" s="31"/>
      <c r="E41" s="29"/>
      <c r="F41" s="29"/>
      <c r="G41" s="29"/>
      <c r="H41" s="29"/>
      <c r="I41" s="29"/>
      <c r="J41" s="29"/>
      <c r="K41" s="29"/>
      <c r="L41" s="29"/>
    </row>
    <row r="42" spans="1:13" ht="23.25" x14ac:dyDescent="0.35">
      <c r="A42" s="30"/>
      <c r="D42" s="31"/>
    </row>
    <row r="43" spans="1:13" x14ac:dyDescent="0.25">
      <c r="D43" s="28"/>
    </row>
    <row r="44" spans="1:13" ht="23.25" x14ac:dyDescent="0.35">
      <c r="A44" s="30"/>
      <c r="D44" s="32"/>
    </row>
  </sheetData>
  <mergeCells count="26">
    <mergeCell ref="A39:C39"/>
    <mergeCell ref="B31:B35"/>
    <mergeCell ref="A4:A5"/>
    <mergeCell ref="B4:B5"/>
    <mergeCell ref="E4:F4"/>
    <mergeCell ref="B20:B22"/>
    <mergeCell ref="B9:B13"/>
    <mergeCell ref="C4:C5"/>
    <mergeCell ref="A36:C36"/>
    <mergeCell ref="B17:C17"/>
    <mergeCell ref="A38:C38"/>
    <mergeCell ref="A30:C30"/>
    <mergeCell ref="B15:B16"/>
    <mergeCell ref="A19:C19"/>
    <mergeCell ref="A23:C23"/>
    <mergeCell ref="B28:B29"/>
    <mergeCell ref="A2:M2"/>
    <mergeCell ref="A8:C8"/>
    <mergeCell ref="A14:C14"/>
    <mergeCell ref="B24:B26"/>
    <mergeCell ref="A27:C27"/>
    <mergeCell ref="B6:B7"/>
    <mergeCell ref="G4:H4"/>
    <mergeCell ref="I4:J4"/>
    <mergeCell ref="K4:L4"/>
    <mergeCell ref="M4:M5"/>
  </mergeCells>
  <pageMargins left="0.39370078740157483" right="0.39370078740157483" top="0.78740157480314965" bottom="0.39370078740157483" header="0.31496062992125984" footer="0.31496062992125984"/>
  <pageSetup paperSize="9" scale="34" fitToHeight="0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2021-03-02T12:09:58Z</dcterms:modified>
</cp:coreProperties>
</file>