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27" i="1" l="1"/>
  <c r="I27" i="1"/>
  <c r="G27" i="1"/>
  <c r="E27" i="1"/>
  <c r="K22" i="1"/>
  <c r="I22" i="1"/>
  <c r="G22" i="1"/>
  <c r="E22" i="1"/>
  <c r="K15" i="1"/>
  <c r="I15" i="1"/>
  <c r="G15" i="1"/>
  <c r="E15" i="1"/>
  <c r="E10" i="1"/>
  <c r="G10" i="1"/>
  <c r="I10" i="1"/>
  <c r="K10" i="1"/>
  <c r="D24" i="1"/>
  <c r="D25" i="1"/>
  <c r="D26" i="1"/>
  <c r="L25" i="1" l="1"/>
  <c r="L26" i="1"/>
  <c r="L24" i="1"/>
  <c r="J25" i="1"/>
  <c r="J26" i="1"/>
  <c r="J24" i="1"/>
  <c r="H25" i="1"/>
  <c r="H26" i="1"/>
  <c r="H24" i="1"/>
  <c r="F25" i="1"/>
  <c r="F26" i="1"/>
  <c r="F24" i="1"/>
  <c r="D18" i="1"/>
  <c r="J18" i="1" s="1"/>
  <c r="D17" i="1"/>
  <c r="L17" i="1" s="1"/>
  <c r="D27" i="1"/>
  <c r="D8" i="1"/>
  <c r="J8" i="1" s="1"/>
  <c r="D9" i="1"/>
  <c r="H9" i="1" s="1"/>
  <c r="D7" i="1"/>
  <c r="F7" i="1" s="1"/>
  <c r="D13" i="1"/>
  <c r="J13" i="1" s="1"/>
  <c r="D14" i="1"/>
  <c r="L14" i="1" s="1"/>
  <c r="D12" i="1"/>
  <c r="H12" i="1" s="1"/>
  <c r="D19" i="1"/>
  <c r="J19" i="1" s="1"/>
  <c r="D20" i="1"/>
  <c r="L20" i="1" s="1"/>
  <c r="D21" i="1"/>
  <c r="H21" i="1" s="1"/>
  <c r="F17" i="1" l="1"/>
  <c r="J17" i="1"/>
  <c r="D22" i="1"/>
  <c r="H18" i="1"/>
  <c r="H17" i="1"/>
  <c r="J21" i="1"/>
  <c r="F19" i="1"/>
  <c r="L18" i="1"/>
  <c r="F18" i="1"/>
  <c r="L21" i="1"/>
  <c r="F21" i="1"/>
  <c r="H20" i="1"/>
  <c r="F20" i="1"/>
  <c r="J20" i="1"/>
  <c r="J14" i="1"/>
  <c r="H14" i="1"/>
  <c r="F14" i="1"/>
  <c r="H13" i="1"/>
  <c r="L13" i="1"/>
  <c r="F13" i="1"/>
  <c r="J12" i="1"/>
  <c r="L12" i="1"/>
  <c r="D15" i="1"/>
  <c r="F12" i="1"/>
  <c r="L9" i="1"/>
  <c r="F8" i="1"/>
  <c r="H7" i="1"/>
  <c r="F9" i="1"/>
  <c r="J9" i="1"/>
  <c r="D10" i="1"/>
  <c r="H8" i="1"/>
  <c r="L8" i="1"/>
  <c r="J7" i="1"/>
  <c r="L7" i="1"/>
  <c r="L19" i="1"/>
  <c r="H19" i="1"/>
  <c r="D46" i="1"/>
  <c r="K47" i="1"/>
  <c r="I47" i="1"/>
  <c r="G47" i="1"/>
  <c r="E47" i="1"/>
  <c r="E61" i="1"/>
  <c r="G61" i="1"/>
  <c r="I61" i="1"/>
  <c r="K61" i="1"/>
  <c r="L46" i="1" l="1"/>
  <c r="J46" i="1"/>
  <c r="H46" i="1"/>
  <c r="F46" i="1"/>
  <c r="G59" i="1"/>
  <c r="I59" i="1"/>
  <c r="K59" i="1"/>
  <c r="E53" i="1"/>
  <c r="G53" i="1"/>
  <c r="I53" i="1"/>
  <c r="K53" i="1"/>
  <c r="E51" i="1"/>
  <c r="G51" i="1"/>
  <c r="I51" i="1"/>
  <c r="K51" i="1"/>
  <c r="E43" i="1"/>
  <c r="G43" i="1"/>
  <c r="I43" i="1"/>
  <c r="K43" i="1"/>
  <c r="E39" i="1"/>
  <c r="G39" i="1"/>
  <c r="I39" i="1"/>
  <c r="K39" i="1"/>
  <c r="E37" i="1"/>
  <c r="G37" i="1"/>
  <c r="I37" i="1"/>
  <c r="K37" i="1"/>
  <c r="E34" i="1"/>
  <c r="G34" i="1"/>
  <c r="I34" i="1"/>
  <c r="K34" i="1"/>
  <c r="D60" i="1"/>
  <c r="F60" i="1" s="1"/>
  <c r="D52" i="1"/>
  <c r="D53" i="1" s="1"/>
  <c r="D50" i="1"/>
  <c r="L50" i="1" s="1"/>
  <c r="D49" i="1"/>
  <c r="J49" i="1" s="1"/>
  <c r="D44" i="1"/>
  <c r="H44" i="1" s="1"/>
  <c r="D45" i="1"/>
  <c r="J45" i="1" s="1"/>
  <c r="E58" i="1"/>
  <c r="D58" i="1" s="1"/>
  <c r="H58" i="1" s="1"/>
  <c r="E57" i="1"/>
  <c r="D57" i="1" s="1"/>
  <c r="F57" i="1" s="1"/>
  <c r="D55" i="1"/>
  <c r="J55" i="1" s="1"/>
  <c r="D33" i="1"/>
  <c r="J33" i="1" s="1"/>
  <c r="D29" i="1"/>
  <c r="D42" i="1"/>
  <c r="L42" i="1" s="1"/>
  <c r="D54" i="1"/>
  <c r="J54" i="1" s="1"/>
  <c r="D56" i="1"/>
  <c r="H56" i="1" s="1"/>
  <c r="D36" i="1"/>
  <c r="J36" i="1" s="1"/>
  <c r="D35" i="1"/>
  <c r="J35" i="1" s="1"/>
  <c r="D48" i="1"/>
  <c r="H48" i="1" s="1"/>
  <c r="D30" i="1"/>
  <c r="H30" i="1" s="1"/>
  <c r="D31" i="1"/>
  <c r="L31" i="1" s="1"/>
  <c r="D32" i="1"/>
  <c r="F32" i="1" s="1"/>
  <c r="D40" i="1"/>
  <c r="J40" i="1" s="1"/>
  <c r="D41" i="1"/>
  <c r="H41" i="1" s="1"/>
  <c r="D38" i="1"/>
  <c r="F38" i="1" s="1"/>
  <c r="J29" i="1" l="1"/>
  <c r="D34" i="1"/>
  <c r="G62" i="1"/>
  <c r="G63" i="1" s="1"/>
  <c r="I62" i="1"/>
  <c r="I63" i="1" s="1"/>
  <c r="K62" i="1"/>
  <c r="K63" i="1" s="1"/>
  <c r="D39" i="1"/>
  <c r="D47" i="1"/>
  <c r="D59" i="1"/>
  <c r="E59" i="1"/>
  <c r="E62" i="1" s="1"/>
  <c r="E63" i="1" s="1"/>
  <c r="H52" i="1"/>
  <c r="D61" i="1"/>
  <c r="D51" i="1"/>
  <c r="D43" i="1"/>
  <c r="D37" i="1"/>
  <c r="H60" i="1"/>
  <c r="J60" i="1"/>
  <c r="F36" i="1"/>
  <c r="L60" i="1"/>
  <c r="J50" i="1"/>
  <c r="F50" i="1"/>
  <c r="H50" i="1"/>
  <c r="H49" i="1"/>
  <c r="L49" i="1"/>
  <c r="F49" i="1"/>
  <c r="F29" i="1"/>
  <c r="F44" i="1"/>
  <c r="L44" i="1"/>
  <c r="L45" i="1"/>
  <c r="H45" i="1"/>
  <c r="J44" i="1"/>
  <c r="F45" i="1"/>
  <c r="L58" i="1"/>
  <c r="J58" i="1"/>
  <c r="H57" i="1"/>
  <c r="J57" i="1"/>
  <c r="L57" i="1"/>
  <c r="L55" i="1"/>
  <c r="H55" i="1"/>
  <c r="F55" i="1"/>
  <c r="F58" i="1"/>
  <c r="L56" i="1"/>
  <c r="J42" i="1"/>
  <c r="H42" i="1"/>
  <c r="F42" i="1"/>
  <c r="H36" i="1"/>
  <c r="F54" i="1"/>
  <c r="F56" i="1"/>
  <c r="J56" i="1"/>
  <c r="L54" i="1"/>
  <c r="H54" i="1"/>
  <c r="H35" i="1"/>
  <c r="F35" i="1"/>
  <c r="L36" i="1"/>
  <c r="L35" i="1"/>
  <c r="F48" i="1"/>
  <c r="L48" i="1"/>
  <c r="J48" i="1"/>
  <c r="H33" i="1"/>
  <c r="L33" i="1"/>
  <c r="F33" i="1"/>
  <c r="H32" i="1"/>
  <c r="J32" i="1"/>
  <c r="L32" i="1"/>
  <c r="F31" i="1"/>
  <c r="H31" i="1"/>
  <c r="J31" i="1"/>
  <c r="F30" i="1"/>
  <c r="L30" i="1"/>
  <c r="J30" i="1"/>
  <c r="H29" i="1"/>
  <c r="L29" i="1"/>
  <c r="J52" i="1"/>
  <c r="L52" i="1"/>
  <c r="F52" i="1"/>
  <c r="H38" i="1"/>
  <c r="J38" i="1"/>
  <c r="L38" i="1"/>
  <c r="L41" i="1"/>
  <c r="F41" i="1"/>
  <c r="J41" i="1"/>
  <c r="H40" i="1"/>
  <c r="L40" i="1"/>
  <c r="F40" i="1"/>
  <c r="D62" i="1" l="1"/>
  <c r="D63" i="1" s="1"/>
</calcChain>
</file>

<file path=xl/sharedStrings.xml><?xml version="1.0" encoding="utf-8"?>
<sst xmlns="http://schemas.openxmlformats.org/spreadsheetml/2006/main" count="160" uniqueCount="85">
  <si>
    <t>№ п/п</t>
  </si>
  <si>
    <t>Поселение</t>
  </si>
  <si>
    <t>Наименование проекта</t>
  </si>
  <si>
    <t>руб.</t>
  </si>
  <si>
    <t xml:space="preserve">Юр.лица и ИП </t>
  </si>
  <si>
    <t xml:space="preserve">Полная стоимость </t>
  </si>
  <si>
    <t xml:space="preserve">Местный 
бюджет </t>
  </si>
  <si>
    <t xml:space="preserve">Физические
лица </t>
  </si>
  <si>
    <t xml:space="preserve">Областной 
бюджет </t>
  </si>
  <si>
    <t>%</t>
  </si>
  <si>
    <t>сп Чуровское</t>
  </si>
  <si>
    <t>сп Ершовское</t>
  </si>
  <si>
    <t>сп Нифантовское</t>
  </si>
  <si>
    <t>сп Никольское</t>
  </si>
  <si>
    <t>Разработка проектно-сметной документации "Строительство водопровода к новостройкам в д.Прогресс  сельского поселения Никольское Шекснинского района Вологодской области</t>
  </si>
  <si>
    <t>гп п. Шексна</t>
  </si>
  <si>
    <t>Обустройство детской площадки по улице Октябрьской в п. Шексна</t>
  </si>
  <si>
    <t>Обустройство детской площадки по улице Сапожникова в п. Шексна</t>
  </si>
  <si>
    <t>Устройство наружной канализации по ул. Пионерская-ул. Льнозаводская в п. Шексна Вологодской области</t>
  </si>
  <si>
    <t>Устройство спортивной площадки по ул. Садовая в поселке Шексна</t>
  </si>
  <si>
    <t>Устройство контейнерных площадок в п. Шексна</t>
  </si>
  <si>
    <t>сп Сиземское</t>
  </si>
  <si>
    <t>Ремонт общественного колодца в деревне Еремеево селького поселения Сиземское Шекснинского муниципального района Вологодской области</t>
  </si>
  <si>
    <t>Установка детской игровой и спортивной площадки в с.Чуровское сельского поселения Чуровское Шекснинского муниципального района Вологодской области</t>
  </si>
  <si>
    <t>Реконструкция уличного освещения в сельском поселении Нифантовское Шекснинского муниципального района Вологодской области</t>
  </si>
  <si>
    <t>гп Чебсарское</t>
  </si>
  <si>
    <t>сп Железнодорожное</t>
  </si>
  <si>
    <t>"Пожарная безопасность" - разборка старых бесхозных строений в сельском поселении Ершовское Шекснинского муниципального района Вологодской области</t>
  </si>
  <si>
    <t>Освещение "мемориала Славы" в деревне Ершово сельского поселения Ершовское Шекснинского муниципального района Вологодской области</t>
  </si>
  <si>
    <t xml:space="preserve">Строительство колодца в деревне Панькино городского поселения Чебсарское Шекснинского муниципального района Вологодской области </t>
  </si>
  <si>
    <t xml:space="preserve">Замена труб магистрального водопровода от водонапорной бащни "Кирпичный завод" до ул. Батулиных в п.Чебсара Шекснинского муниципального района  Вологодской области </t>
  </si>
  <si>
    <t xml:space="preserve">Устройство детской площадки в деревне Льгово сельского поселения Ершовское Шекснинского муниципального района Вологодской области </t>
  </si>
  <si>
    <t>Приобретение и установка бункеров-накопителей (8 куб.м.) для вывоза КГО в сельском поселении Нифантовское Шекснинского муниципального района Вологодской области</t>
  </si>
  <si>
    <t>Благоустройство территории у деревни Княже селького поселения Сиземское Шекснинского муниципального района Вологодской области</t>
  </si>
  <si>
    <t>Благоустройство территории у деревни Гущино селького поселения Сиземское Шекснинского муниципального района Вологодской области</t>
  </si>
  <si>
    <t>сп Угольское</t>
  </si>
  <si>
    <t>Выполнение работ по уличному освещению д. Шеломово Шекснинского муниципального района Вологодской области</t>
  </si>
  <si>
    <t>Выполнение работ по уличному освещению д. Четвериково Шекснинского муниципального района Вологодской области</t>
  </si>
  <si>
    <t>Установка детской игровой площадки в с. Едома  Шекснинского муниципального района Вологодской области</t>
  </si>
  <si>
    <t>Установка детской игровой площадки в д.Кичино Шекснинского муниципального района Вологодской области</t>
  </si>
  <si>
    <t>Установка детской игровой площадки в д.Демидово  Шекснинского муниципального района Вологодской области</t>
  </si>
  <si>
    <t>Итого по гп п. Шексна</t>
  </si>
  <si>
    <t>Итого по гп  Чебсарское</t>
  </si>
  <si>
    <t>Итого по сп Чуровское</t>
  </si>
  <si>
    <t>Итого по сп Ершовское</t>
  </si>
  <si>
    <t>Итого по сп Нифантовское</t>
  </si>
  <si>
    <t>Итого по сп Сиземское</t>
  </si>
  <si>
    <t>Итого по сп Никольское</t>
  </si>
  <si>
    <t>Итого по сп Железнодорожное</t>
  </si>
  <si>
    <t>Итого по сп Угольское</t>
  </si>
  <si>
    <t>ВСЕГО</t>
  </si>
  <si>
    <t>Реконструкция уличного освещения в сельском поселении Угольское (с.Любомирово) Шекснинского муниципального района Вологодской области</t>
  </si>
  <si>
    <t>*</t>
  </si>
  <si>
    <t>Изготовление и установка памятника труженникам тыла и детям войны в парке Победы сельского поселения Нифантовское</t>
  </si>
  <si>
    <t>2019 год</t>
  </si>
  <si>
    <t>Итого за 2015 год</t>
  </si>
  <si>
    <t>2016 год</t>
  </si>
  <si>
    <t>Итого за 2016 год</t>
  </si>
  <si>
    <t>2017 год</t>
  </si>
  <si>
    <t>Итого за 2017 год</t>
  </si>
  <si>
    <t>2018 год</t>
  </si>
  <si>
    <t>Итого за 2018 год</t>
  </si>
  <si>
    <t>Итого за 2019 год</t>
  </si>
  <si>
    <t>гп поселок Шексна</t>
  </si>
  <si>
    <t xml:space="preserve">Спортивная площадка в п. Шексна    </t>
  </si>
  <si>
    <t>Проектирование подводящего газопровода
протяжённостью 350 м к д. Льгово   с прохождением гос. экспертизы.</t>
  </si>
  <si>
    <t xml:space="preserve">Проектирование водопровода 
протяжённостью 600 м с прохождением гос. экспертизы к новостройкам п. Подгорный. </t>
  </si>
  <si>
    <t xml:space="preserve">Выполнение работ по асфальтированию центральной площади   с. Сизьма. </t>
  </si>
  <si>
    <t>сп Юроченское</t>
  </si>
  <si>
    <t>Игровая детская площадка в д. Нифантово</t>
  </si>
  <si>
    <t xml:space="preserve">Благоустройство памятника погибшим воинам в д.Юрочкино </t>
  </si>
  <si>
    <t xml:space="preserve">Обустройство сквера в п. Шексна      </t>
  </si>
  <si>
    <t>Обустройство зоны отдыха на берегу р.Угла в п. Шексна</t>
  </si>
  <si>
    <t>Приобретение детской игровой спортивной площадки</t>
  </si>
  <si>
    <t>Установка детской игровой и  спортивной площадки в д. Слизово сельского поселения Чуровское</t>
  </si>
  <si>
    <t>«Забота» (Установка детской игровой площадки)</t>
  </si>
  <si>
    <t>Благоустройство прибрежной зоны отдыха по улице Сапожникова поселка Шексна</t>
  </si>
  <si>
    <t>Шекснинский муниципальный район</t>
  </si>
  <si>
    <t>Газопровод низкого давления по улице Армейской гп Чёбсарское Шекснинского района Вологодской области» (проектно-сметная документация)</t>
  </si>
  <si>
    <t>2015 год</t>
  </si>
  <si>
    <t>Реализован в 2016 году</t>
  </si>
  <si>
    <t xml:space="preserve">Перечень проектов, планируемых к реализации на территории Шекснинского муниципального района в 2018 году
 в рамках проекта "Народный бюджет" </t>
  </si>
  <si>
    <t>Фотоматериалы до реализации проекта</t>
  </si>
  <si>
    <t>Распределительный газопровод низкого давления в д.Раменье-д.Аристово Шекснинского муниципального района Вологодской области (проектно-сметная документация)</t>
  </si>
  <si>
    <t>Опубликовать нет возможности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</si>
</sst>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7" xfId="0" applyBorder="1"/>
    <xf numFmtId="0" fontId="4" fillId="0" borderId="2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3" fontId="0" fillId="0" borderId="0" xfId="1" applyFont="1"/>
    <xf numFmtId="43" fontId="4" fillId="0" borderId="1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center" wrapText="1"/>
    </xf>
    <xf numFmtId="43" fontId="3" fillId="0" borderId="2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3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43" fontId="5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43" fontId="4" fillId="0" borderId="17" xfId="1" applyFont="1" applyBorder="1" applyAlignment="1">
      <alignment horizontal="center" vertical="center" wrapText="1"/>
    </xf>
    <xf numFmtId="43" fontId="0" fillId="0" borderId="0" xfId="1" applyFont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63501</xdr:colOff>
      <xdr:row>23</xdr:row>
      <xdr:rowOff>63501</xdr:rowOff>
    </xdr:from>
    <xdr:to>
      <xdr:col>12</xdr:col>
      <xdr:colOff>5448300</xdr:colOff>
      <xdr:row>23</xdr:row>
      <xdr:rowOff>3683000</xdr:rowOff>
    </xdr:to>
    <xdr:pic>
      <xdr:nvPicPr>
        <xdr:cNvPr id="2" name="Рисунок 1" descr="IMG_241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33301" y="1816101"/>
          <a:ext cx="5384799" cy="3619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3"/>
  <sheetViews>
    <sheetView tabSelected="1" zoomScale="75" zoomScaleNormal="75" workbookViewId="0">
      <selection activeCell="K25" sqref="K25"/>
    </sheetView>
  </sheetViews>
  <sheetFormatPr defaultRowHeight="15" x14ac:dyDescent="0.25"/>
  <cols>
    <col min="1" max="1" width="4.85546875" customWidth="1"/>
    <col min="2" max="2" width="22.42578125" customWidth="1"/>
    <col min="3" max="3" width="26.42578125" customWidth="1"/>
    <col min="4" max="4" width="20.42578125" style="34" customWidth="1"/>
    <col min="5" max="5" width="21.42578125" style="34" customWidth="1"/>
    <col min="6" max="6" width="10" style="2" customWidth="1"/>
    <col min="7" max="7" width="19.85546875" style="34" customWidth="1"/>
    <col min="8" max="8" width="7" style="2" customWidth="1"/>
    <col min="9" max="9" width="18.140625" style="34" customWidth="1"/>
    <col min="10" max="10" width="7.7109375" customWidth="1"/>
    <col min="11" max="11" width="20.5703125" style="34" customWidth="1"/>
    <col min="12" max="12" width="6.28515625" customWidth="1"/>
    <col min="13" max="13" width="82.42578125" customWidth="1"/>
  </cols>
  <sheetData>
    <row r="2" spans="1:14" ht="48.75" customHeight="1" x14ac:dyDescent="0.25">
      <c r="A2" s="68" t="s">
        <v>81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ht="15.75" thickBot="1" x14ac:dyDescent="0.3"/>
    <row r="4" spans="1:14" ht="33" customHeight="1" x14ac:dyDescent="0.25">
      <c r="A4" s="69" t="s">
        <v>0</v>
      </c>
      <c r="B4" s="71" t="s">
        <v>1</v>
      </c>
      <c r="C4" s="71" t="s">
        <v>2</v>
      </c>
      <c r="D4" s="35" t="s">
        <v>5</v>
      </c>
      <c r="E4" s="71" t="s">
        <v>6</v>
      </c>
      <c r="F4" s="71"/>
      <c r="G4" s="71" t="s">
        <v>7</v>
      </c>
      <c r="H4" s="71"/>
      <c r="I4" s="71" t="s">
        <v>4</v>
      </c>
      <c r="J4" s="71"/>
      <c r="K4" s="71" t="s">
        <v>8</v>
      </c>
      <c r="L4" s="71"/>
      <c r="M4" s="66" t="s">
        <v>82</v>
      </c>
      <c r="N4" s="17"/>
    </row>
    <row r="5" spans="1:14" ht="24.75" customHeight="1" x14ac:dyDescent="0.25">
      <c r="A5" s="70"/>
      <c r="B5" s="72"/>
      <c r="C5" s="72"/>
      <c r="D5" s="36" t="s">
        <v>3</v>
      </c>
      <c r="E5" s="36" t="s">
        <v>3</v>
      </c>
      <c r="F5" s="4" t="s">
        <v>9</v>
      </c>
      <c r="G5" s="36" t="s">
        <v>3</v>
      </c>
      <c r="H5" s="4" t="s">
        <v>9</v>
      </c>
      <c r="I5" s="36" t="s">
        <v>3</v>
      </c>
      <c r="J5" s="3" t="s">
        <v>9</v>
      </c>
      <c r="K5" s="36" t="s">
        <v>3</v>
      </c>
      <c r="L5" s="3" t="s">
        <v>9</v>
      </c>
      <c r="M5" s="67"/>
    </row>
    <row r="6" spans="1:14" ht="24.75" hidden="1" customHeight="1" x14ac:dyDescent="0.25">
      <c r="A6" s="60" t="s">
        <v>79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4" ht="97.5" hidden="1" customHeight="1" x14ac:dyDescent="0.25">
      <c r="A7" s="52">
        <v>1</v>
      </c>
      <c r="B7" s="49" t="s">
        <v>11</v>
      </c>
      <c r="C7" s="5" t="s">
        <v>65</v>
      </c>
      <c r="D7" s="37">
        <f t="shared" ref="D7:D9" si="0">E7+G7+I7+K7</f>
        <v>369977.39</v>
      </c>
      <c r="E7" s="37">
        <v>109988.7</v>
      </c>
      <c r="F7" s="6">
        <f>E7/D7*100</f>
        <v>29.728492327598723</v>
      </c>
      <c r="G7" s="37">
        <v>75000</v>
      </c>
      <c r="H7" s="6">
        <f t="shared" ref="H7:H9" si="1">G7/D7*100</f>
        <v>20.271509023835215</v>
      </c>
      <c r="I7" s="36"/>
      <c r="J7" s="6">
        <f t="shared" ref="J7:J9" si="2">I7/D7*100</f>
        <v>0</v>
      </c>
      <c r="K7" s="37">
        <v>184988.69</v>
      </c>
      <c r="L7" s="6">
        <f t="shared" ref="L7:L9" si="3">K7/D7*100</f>
        <v>49.999998648566063</v>
      </c>
      <c r="M7" s="54" t="s">
        <v>80</v>
      </c>
    </row>
    <row r="8" spans="1:14" ht="112.5" hidden="1" customHeight="1" x14ac:dyDescent="0.25">
      <c r="A8" s="52">
        <v>2</v>
      </c>
      <c r="B8" s="49" t="s">
        <v>10</v>
      </c>
      <c r="C8" s="5" t="s">
        <v>66</v>
      </c>
      <c r="D8" s="37">
        <f t="shared" si="0"/>
        <v>310778.34999999998</v>
      </c>
      <c r="E8" s="37">
        <v>123049.67</v>
      </c>
      <c r="F8" s="6">
        <f t="shared" ref="F8:F9" si="4">E8/D8*100</f>
        <v>39.594028992045303</v>
      </c>
      <c r="G8" s="37">
        <v>32339.5</v>
      </c>
      <c r="H8" s="6">
        <f t="shared" si="1"/>
        <v>10.405969399091026</v>
      </c>
      <c r="I8" s="36"/>
      <c r="J8" s="6">
        <f t="shared" si="2"/>
        <v>0</v>
      </c>
      <c r="K8" s="37">
        <v>155389.18</v>
      </c>
      <c r="L8" s="6">
        <f t="shared" si="3"/>
        <v>50.000001608863684</v>
      </c>
      <c r="M8" s="54" t="s">
        <v>80</v>
      </c>
    </row>
    <row r="9" spans="1:14" ht="66.75" hidden="1" customHeight="1" x14ac:dyDescent="0.25">
      <c r="A9" s="52">
        <v>3</v>
      </c>
      <c r="B9" s="49" t="s">
        <v>21</v>
      </c>
      <c r="C9" s="5" t="s">
        <v>67</v>
      </c>
      <c r="D9" s="37">
        <f t="shared" si="0"/>
        <v>267995</v>
      </c>
      <c r="E9" s="37">
        <v>66995</v>
      </c>
      <c r="F9" s="6">
        <f t="shared" si="4"/>
        <v>24.998600720162688</v>
      </c>
      <c r="G9" s="37">
        <v>67002</v>
      </c>
      <c r="H9" s="6">
        <f t="shared" si="1"/>
        <v>25.001212709192334</v>
      </c>
      <c r="I9" s="36"/>
      <c r="J9" s="6">
        <f t="shared" si="2"/>
        <v>0</v>
      </c>
      <c r="K9" s="37">
        <v>133998</v>
      </c>
      <c r="L9" s="6">
        <f t="shared" si="3"/>
        <v>50.000186570644978</v>
      </c>
      <c r="M9" s="54" t="s">
        <v>80</v>
      </c>
    </row>
    <row r="10" spans="1:14" s="23" customFormat="1" ht="24.75" hidden="1" customHeight="1" thickBot="1" x14ac:dyDescent="0.3">
      <c r="A10" s="57" t="s">
        <v>55</v>
      </c>
      <c r="B10" s="58"/>
      <c r="C10" s="59"/>
      <c r="D10" s="38">
        <f>SUM(D7:D9)</f>
        <v>948750.74</v>
      </c>
      <c r="E10" s="38">
        <f>SUM(E7:E9)</f>
        <v>300033.37</v>
      </c>
      <c r="F10" s="12" t="s">
        <v>52</v>
      </c>
      <c r="G10" s="38">
        <f>SUM(G7:G9)</f>
        <v>174341.5</v>
      </c>
      <c r="H10" s="12" t="s">
        <v>52</v>
      </c>
      <c r="I10" s="38">
        <f>SUM(I7:I9)</f>
        <v>0</v>
      </c>
      <c r="J10" s="12" t="s">
        <v>52</v>
      </c>
      <c r="K10" s="38">
        <f>SUM(K7:K9)</f>
        <v>474375.87</v>
      </c>
      <c r="L10" s="12" t="s">
        <v>52</v>
      </c>
      <c r="M10" s="22"/>
    </row>
    <row r="11" spans="1:14" ht="24.75" hidden="1" customHeight="1" x14ac:dyDescent="0.25">
      <c r="A11" s="63" t="s">
        <v>56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/>
    </row>
    <row r="12" spans="1:14" s="24" customFormat="1" ht="34.5" hidden="1" customHeight="1" x14ac:dyDescent="0.25">
      <c r="A12" s="52">
        <v>1</v>
      </c>
      <c r="B12" s="49" t="s">
        <v>63</v>
      </c>
      <c r="C12" s="5" t="s">
        <v>64</v>
      </c>
      <c r="D12" s="37">
        <f t="shared" ref="D12:D14" si="5">E12+G12+I12+K12</f>
        <v>999255.86</v>
      </c>
      <c r="E12" s="37">
        <v>410127.93</v>
      </c>
      <c r="F12" s="6">
        <f>E12/D12*100</f>
        <v>41.043334987297449</v>
      </c>
      <c r="G12" s="37">
        <v>89500</v>
      </c>
      <c r="H12" s="6">
        <f t="shared" ref="H12:H14" si="6">G12/D12*100</f>
        <v>8.9566650127025529</v>
      </c>
      <c r="I12" s="37"/>
      <c r="J12" s="6">
        <f t="shared" ref="J12:J14" si="7">I12/D12*100</f>
        <v>0</v>
      </c>
      <c r="K12" s="37">
        <v>499627.93</v>
      </c>
      <c r="L12" s="6">
        <f t="shared" ref="L12:L14" si="8">K12/D12*100</f>
        <v>50</v>
      </c>
      <c r="M12" s="26"/>
    </row>
    <row r="13" spans="1:14" s="24" customFormat="1" ht="34.5" hidden="1" customHeight="1" x14ac:dyDescent="0.25">
      <c r="A13" s="52">
        <v>2</v>
      </c>
      <c r="B13" s="49" t="s">
        <v>12</v>
      </c>
      <c r="C13" s="5" t="s">
        <v>69</v>
      </c>
      <c r="D13" s="37">
        <f t="shared" si="5"/>
        <v>289892</v>
      </c>
      <c r="E13" s="37"/>
      <c r="F13" s="6">
        <f t="shared" ref="F13:F14" si="9">E13/D13*100</f>
        <v>0</v>
      </c>
      <c r="G13" s="37">
        <v>144946</v>
      </c>
      <c r="H13" s="6">
        <f t="shared" si="6"/>
        <v>50</v>
      </c>
      <c r="I13" s="37"/>
      <c r="J13" s="6">
        <f t="shared" si="7"/>
        <v>0</v>
      </c>
      <c r="K13" s="37">
        <v>144946</v>
      </c>
      <c r="L13" s="6">
        <f t="shared" si="8"/>
        <v>50</v>
      </c>
      <c r="M13" s="26"/>
    </row>
    <row r="14" spans="1:14" s="24" customFormat="1" ht="48" hidden="1" customHeight="1" x14ac:dyDescent="0.25">
      <c r="A14" s="52">
        <v>3</v>
      </c>
      <c r="B14" s="49" t="s">
        <v>68</v>
      </c>
      <c r="C14" s="5" t="s">
        <v>70</v>
      </c>
      <c r="D14" s="37">
        <f t="shared" si="5"/>
        <v>295524</v>
      </c>
      <c r="E14" s="37">
        <v>132985.79999999999</v>
      </c>
      <c r="F14" s="6">
        <f t="shared" si="9"/>
        <v>44.999999999999993</v>
      </c>
      <c r="G14" s="37">
        <v>14776.2</v>
      </c>
      <c r="H14" s="6">
        <f t="shared" si="6"/>
        <v>5</v>
      </c>
      <c r="I14" s="37"/>
      <c r="J14" s="6">
        <f t="shared" si="7"/>
        <v>0</v>
      </c>
      <c r="K14" s="37">
        <v>147762</v>
      </c>
      <c r="L14" s="6">
        <f t="shared" si="8"/>
        <v>50</v>
      </c>
      <c r="M14" s="26"/>
    </row>
    <row r="15" spans="1:14" s="24" customFormat="1" ht="24.75" hidden="1" customHeight="1" thickBot="1" x14ac:dyDescent="0.3">
      <c r="A15" s="57" t="s">
        <v>57</v>
      </c>
      <c r="B15" s="58"/>
      <c r="C15" s="59"/>
      <c r="D15" s="38">
        <f>SUM(D12:D14)</f>
        <v>1584671.8599999999</v>
      </c>
      <c r="E15" s="38">
        <f>SUM(E12:E14)</f>
        <v>543113.73</v>
      </c>
      <c r="F15" s="12" t="s">
        <v>52</v>
      </c>
      <c r="G15" s="38">
        <f>SUM(G12:G14)</f>
        <v>249222.2</v>
      </c>
      <c r="H15" s="12" t="s">
        <v>52</v>
      </c>
      <c r="I15" s="38">
        <f>SUM(I12:I14)</f>
        <v>0</v>
      </c>
      <c r="J15" s="12" t="s">
        <v>52</v>
      </c>
      <c r="K15" s="38">
        <f>SUM(K12:K14)</f>
        <v>792335.92999999993</v>
      </c>
      <c r="L15" s="12" t="s">
        <v>52</v>
      </c>
      <c r="M15" s="22"/>
    </row>
    <row r="16" spans="1:14" ht="24.75" hidden="1" customHeight="1" x14ac:dyDescent="0.25">
      <c r="A16" s="63" t="s">
        <v>58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</row>
    <row r="17" spans="1:13" s="24" customFormat="1" ht="31.5" hidden="1" customHeight="1" x14ac:dyDescent="0.25">
      <c r="A17" s="20">
        <v>1</v>
      </c>
      <c r="B17" s="76" t="s">
        <v>63</v>
      </c>
      <c r="C17" s="50" t="s">
        <v>71</v>
      </c>
      <c r="D17" s="37">
        <f t="shared" ref="D17:D18" si="10">E17+G17+I17+K17</f>
        <v>946709.91999999993</v>
      </c>
      <c r="E17" s="46">
        <v>757.6</v>
      </c>
      <c r="F17" s="6">
        <f>E17/D17*100</f>
        <v>8.002451268282898E-2</v>
      </c>
      <c r="G17" s="46">
        <v>94200</v>
      </c>
      <c r="H17" s="6">
        <f t="shared" ref="H17:H21" si="11">G17/D17*100</f>
        <v>9.9502495970465805</v>
      </c>
      <c r="I17" s="47"/>
      <c r="J17" s="6">
        <f t="shared" ref="J17:J21" si="12">I17/D17*100</f>
        <v>0</v>
      </c>
      <c r="K17" s="46">
        <v>851752.32</v>
      </c>
      <c r="L17" s="6">
        <f t="shared" ref="L17:L21" si="13">K17/D17*100</f>
        <v>89.969725890270595</v>
      </c>
      <c r="M17" s="25"/>
    </row>
    <row r="18" spans="1:13" s="24" customFormat="1" ht="48.75" hidden="1" customHeight="1" x14ac:dyDescent="0.25">
      <c r="A18" s="52">
        <v>2</v>
      </c>
      <c r="B18" s="77"/>
      <c r="C18" s="5" t="s">
        <v>72</v>
      </c>
      <c r="D18" s="37">
        <f t="shared" si="10"/>
        <v>547042.52</v>
      </c>
      <c r="E18" s="37">
        <v>446.6</v>
      </c>
      <c r="F18" s="6">
        <f>E18/D18*100</f>
        <v>8.1638992157318971E-2</v>
      </c>
      <c r="G18" s="37">
        <v>50000</v>
      </c>
      <c r="H18" s="6">
        <f t="shared" si="11"/>
        <v>9.1400573396013165</v>
      </c>
      <c r="I18" s="55"/>
      <c r="J18" s="6">
        <f t="shared" si="12"/>
        <v>0</v>
      </c>
      <c r="K18" s="37">
        <v>496595.92</v>
      </c>
      <c r="L18" s="6">
        <f t="shared" si="13"/>
        <v>90.77830366824135</v>
      </c>
      <c r="M18" s="26"/>
    </row>
    <row r="19" spans="1:13" s="24" customFormat="1" ht="51.75" hidden="1" customHeight="1" x14ac:dyDescent="0.25">
      <c r="A19" s="52">
        <v>3</v>
      </c>
      <c r="B19" s="51" t="s">
        <v>12</v>
      </c>
      <c r="C19" s="5" t="s">
        <v>73</v>
      </c>
      <c r="D19" s="37">
        <f t="shared" ref="D19:D20" si="14">E19+G19+I19+K19</f>
        <v>200000</v>
      </c>
      <c r="E19" s="37"/>
      <c r="F19" s="6">
        <f t="shared" ref="F19:F21" si="15">E19/D19*100</f>
        <v>0</v>
      </c>
      <c r="G19" s="37">
        <v>100000</v>
      </c>
      <c r="H19" s="6">
        <f t="shared" si="11"/>
        <v>50</v>
      </c>
      <c r="I19" s="37"/>
      <c r="J19" s="6">
        <f t="shared" si="12"/>
        <v>0</v>
      </c>
      <c r="K19" s="37">
        <v>100000</v>
      </c>
      <c r="L19" s="6">
        <f t="shared" si="13"/>
        <v>50</v>
      </c>
      <c r="M19" s="26"/>
    </row>
    <row r="20" spans="1:13" s="24" customFormat="1" ht="87" hidden="1" customHeight="1" x14ac:dyDescent="0.25">
      <c r="A20" s="52">
        <v>4</v>
      </c>
      <c r="B20" s="49" t="s">
        <v>10</v>
      </c>
      <c r="C20" s="5" t="s">
        <v>74</v>
      </c>
      <c r="D20" s="37">
        <f t="shared" si="14"/>
        <v>201505</v>
      </c>
      <c r="E20" s="37">
        <v>65982.5</v>
      </c>
      <c r="F20" s="6">
        <f t="shared" si="15"/>
        <v>32.744845041065979</v>
      </c>
      <c r="G20" s="37">
        <v>34770</v>
      </c>
      <c r="H20" s="6">
        <f t="shared" si="11"/>
        <v>17.255154958934021</v>
      </c>
      <c r="I20" s="37"/>
      <c r="J20" s="6">
        <f t="shared" si="12"/>
        <v>0</v>
      </c>
      <c r="K20" s="37">
        <v>100752.5</v>
      </c>
      <c r="L20" s="6">
        <f t="shared" si="13"/>
        <v>50</v>
      </c>
      <c r="M20" s="26"/>
    </row>
    <row r="21" spans="1:13" s="24" customFormat="1" ht="48.75" hidden="1" customHeight="1" x14ac:dyDescent="0.25">
      <c r="A21" s="52">
        <v>5</v>
      </c>
      <c r="B21" s="49" t="s">
        <v>21</v>
      </c>
      <c r="C21" s="5" t="s">
        <v>75</v>
      </c>
      <c r="D21" s="37">
        <f t="shared" ref="D21" si="16">E21+G21+I21+K21</f>
        <v>150000</v>
      </c>
      <c r="E21" s="37">
        <v>37500</v>
      </c>
      <c r="F21" s="6">
        <f t="shared" si="15"/>
        <v>25</v>
      </c>
      <c r="G21" s="37">
        <v>37500</v>
      </c>
      <c r="H21" s="6">
        <f t="shared" si="11"/>
        <v>25</v>
      </c>
      <c r="I21" s="37"/>
      <c r="J21" s="6">
        <f t="shared" si="12"/>
        <v>0</v>
      </c>
      <c r="K21" s="37">
        <v>75000</v>
      </c>
      <c r="L21" s="6">
        <f t="shared" si="13"/>
        <v>50</v>
      </c>
      <c r="M21" s="26"/>
    </row>
    <row r="22" spans="1:13" s="23" customFormat="1" ht="24.75" hidden="1" customHeight="1" thickBot="1" x14ac:dyDescent="0.3">
      <c r="A22" s="57" t="s">
        <v>59</v>
      </c>
      <c r="B22" s="58"/>
      <c r="C22" s="59"/>
      <c r="D22" s="38">
        <f>SUM(D17:D21)</f>
        <v>2045257.44</v>
      </c>
      <c r="E22" s="38">
        <f>SUM(E17:E21)</f>
        <v>104686.7</v>
      </c>
      <c r="F22" s="12" t="s">
        <v>52</v>
      </c>
      <c r="G22" s="38">
        <f>SUM(G17:G21)</f>
        <v>316470</v>
      </c>
      <c r="H22" s="12" t="s">
        <v>52</v>
      </c>
      <c r="I22" s="38">
        <f>SUM(I17:I21)</f>
        <v>0</v>
      </c>
      <c r="J22" s="12" t="s">
        <v>52</v>
      </c>
      <c r="K22" s="38">
        <f>SUM(K17:K21)</f>
        <v>1624100.74</v>
      </c>
      <c r="L22" s="12" t="s">
        <v>52</v>
      </c>
      <c r="M22" s="22"/>
    </row>
    <row r="23" spans="1:13" ht="24.75" hidden="1" customHeight="1" x14ac:dyDescent="0.25">
      <c r="A23" s="63" t="s">
        <v>60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3" s="24" customFormat="1" ht="291" customHeight="1" x14ac:dyDescent="0.25">
      <c r="A24" s="20">
        <v>1</v>
      </c>
      <c r="B24" s="50" t="s">
        <v>63</v>
      </c>
      <c r="C24" s="50" t="s">
        <v>76</v>
      </c>
      <c r="D24" s="37">
        <f t="shared" ref="D24:D25" si="17">E24+G24+I24+K24</f>
        <v>2575145.7199999997</v>
      </c>
      <c r="E24" s="46">
        <v>1424545.72</v>
      </c>
      <c r="F24" s="6">
        <f>E24/D24*100</f>
        <v>55.319033363284788</v>
      </c>
      <c r="G24" s="46">
        <v>150600</v>
      </c>
      <c r="H24" s="6">
        <f t="shared" ref="H24:H26" si="18">G24/D24*100</f>
        <v>5.8482127372582244</v>
      </c>
      <c r="I24" s="46"/>
      <c r="J24" s="6">
        <f t="shared" ref="J24:J26" si="19">I24/D24*100</f>
        <v>0</v>
      </c>
      <c r="K24" s="46">
        <v>1000000</v>
      </c>
      <c r="L24" s="6">
        <f t="shared" ref="L24:L26" si="20">K24/D24*100</f>
        <v>38.832753899457003</v>
      </c>
      <c r="M24" s="25"/>
    </row>
    <row r="25" spans="1:13" s="24" customFormat="1" ht="148.5" customHeight="1" x14ac:dyDescent="0.25">
      <c r="A25" s="20">
        <v>2</v>
      </c>
      <c r="B25" s="5" t="s">
        <v>77</v>
      </c>
      <c r="C25" s="50" t="s">
        <v>83</v>
      </c>
      <c r="D25" s="37">
        <f t="shared" si="17"/>
        <v>777882.82000000007</v>
      </c>
      <c r="E25" s="46">
        <v>272258.99</v>
      </c>
      <c r="F25" s="6">
        <f t="shared" ref="F25:F26" si="21">E25/D25*100</f>
        <v>35.000000385662197</v>
      </c>
      <c r="G25" s="46">
        <v>38894.14</v>
      </c>
      <c r="H25" s="6">
        <f t="shared" si="18"/>
        <v>4.9999998714459331</v>
      </c>
      <c r="I25" s="46">
        <v>77788.28</v>
      </c>
      <c r="J25" s="6">
        <f t="shared" si="19"/>
        <v>9.9999997428918661</v>
      </c>
      <c r="K25" s="46">
        <v>388941.41</v>
      </c>
      <c r="L25" s="6">
        <f t="shared" si="20"/>
        <v>49.999999999999993</v>
      </c>
      <c r="M25" s="53" t="s">
        <v>84</v>
      </c>
    </row>
    <row r="26" spans="1:13" s="24" customFormat="1" ht="116.25" customHeight="1" x14ac:dyDescent="0.25">
      <c r="A26" s="20">
        <v>3</v>
      </c>
      <c r="B26" s="51" t="s">
        <v>25</v>
      </c>
      <c r="C26" s="50" t="s">
        <v>78</v>
      </c>
      <c r="D26" s="37">
        <f>E26+G26+I26+K26</f>
        <v>1049995.96</v>
      </c>
      <c r="E26" s="46">
        <v>455000</v>
      </c>
      <c r="F26" s="6">
        <f t="shared" si="21"/>
        <v>43.333500064133581</v>
      </c>
      <c r="G26" s="46">
        <v>70000</v>
      </c>
      <c r="H26" s="6">
        <f t="shared" si="18"/>
        <v>6.6666923175590131</v>
      </c>
      <c r="I26" s="46"/>
      <c r="J26" s="6">
        <f t="shared" si="19"/>
        <v>0</v>
      </c>
      <c r="K26" s="46">
        <v>524995.96</v>
      </c>
      <c r="L26" s="6">
        <f t="shared" si="20"/>
        <v>49.999807618307408</v>
      </c>
      <c r="M26" s="53" t="s">
        <v>84</v>
      </c>
    </row>
    <row r="27" spans="1:13" s="23" customFormat="1" ht="24.75" customHeight="1" thickBot="1" x14ac:dyDescent="0.3">
      <c r="A27" s="57" t="s">
        <v>61</v>
      </c>
      <c r="B27" s="58"/>
      <c r="C27" s="59"/>
      <c r="D27" s="38">
        <f>SUM(D24:D26)</f>
        <v>4403024.5</v>
      </c>
      <c r="E27" s="38">
        <f>SUM(E24:E26)</f>
        <v>2151804.71</v>
      </c>
      <c r="F27" s="56" t="s">
        <v>52</v>
      </c>
      <c r="G27" s="38">
        <f>SUM(G24:G26)</f>
        <v>259494.14</v>
      </c>
      <c r="H27" s="56" t="s">
        <v>52</v>
      </c>
      <c r="I27" s="38">
        <f>SUM(I24:I26)</f>
        <v>77788.28</v>
      </c>
      <c r="J27" s="56" t="s">
        <v>52</v>
      </c>
      <c r="K27" s="38">
        <f>SUM(K24:K26)</f>
        <v>1913937.3699999999</v>
      </c>
      <c r="L27" s="56" t="s">
        <v>52</v>
      </c>
      <c r="M27" s="22"/>
    </row>
    <row r="28" spans="1:13" ht="24.75" hidden="1" customHeight="1" x14ac:dyDescent="0.25">
      <c r="A28" s="63" t="s">
        <v>54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3" ht="54" hidden="1" customHeight="1" x14ac:dyDescent="0.25">
      <c r="A29" s="18">
        <v>1</v>
      </c>
      <c r="B29" s="76" t="s">
        <v>15</v>
      </c>
      <c r="C29" s="5" t="s">
        <v>16</v>
      </c>
      <c r="D29" s="37">
        <f>E29+G29+I29+K29</f>
        <v>450874</v>
      </c>
      <c r="E29" s="37">
        <v>193537</v>
      </c>
      <c r="F29" s="6">
        <f>E29/D29*100</f>
        <v>42.924852619578864</v>
      </c>
      <c r="G29" s="37">
        <v>31900</v>
      </c>
      <c r="H29" s="6">
        <f t="shared" ref="H29:H36" si="22">G29/D29*100</f>
        <v>7.0751473804211376</v>
      </c>
      <c r="I29" s="37"/>
      <c r="J29" s="6">
        <f t="shared" ref="J29:J36" si="23">I29/D29*100</f>
        <v>0</v>
      </c>
      <c r="K29" s="37">
        <v>225437</v>
      </c>
      <c r="L29" s="6">
        <f t="shared" ref="L29:L36" si="24">K29/D29*100</f>
        <v>50</v>
      </c>
      <c r="M29" s="19"/>
    </row>
    <row r="30" spans="1:13" ht="63" hidden="1" x14ac:dyDescent="0.25">
      <c r="A30" s="18">
        <v>2</v>
      </c>
      <c r="B30" s="78"/>
      <c r="C30" s="5" t="s">
        <v>17</v>
      </c>
      <c r="D30" s="37">
        <f t="shared" ref="D30:D36" si="25">E30+G30+I30+K30</f>
        <v>781082</v>
      </c>
      <c r="E30" s="37">
        <v>344341</v>
      </c>
      <c r="F30" s="6">
        <f t="shared" ref="F30:F35" si="26">E30/D30*100</f>
        <v>44.085128065939301</v>
      </c>
      <c r="G30" s="37">
        <v>46200</v>
      </c>
      <c r="H30" s="6">
        <f t="shared" si="22"/>
        <v>5.9148719340607006</v>
      </c>
      <c r="I30" s="37"/>
      <c r="J30" s="6">
        <f t="shared" si="23"/>
        <v>0</v>
      </c>
      <c r="K30" s="37">
        <v>390541</v>
      </c>
      <c r="L30" s="6">
        <f t="shared" si="24"/>
        <v>50</v>
      </c>
      <c r="M30" s="19"/>
    </row>
    <row r="31" spans="1:13" ht="101.25" hidden="1" customHeight="1" x14ac:dyDescent="0.25">
      <c r="A31" s="18">
        <v>3</v>
      </c>
      <c r="B31" s="78"/>
      <c r="C31" s="5" t="s">
        <v>18</v>
      </c>
      <c r="D31" s="37">
        <f t="shared" si="25"/>
        <v>1111101.76</v>
      </c>
      <c r="E31" s="37">
        <v>491550.88</v>
      </c>
      <c r="F31" s="6">
        <f t="shared" si="26"/>
        <v>44.239951523432019</v>
      </c>
      <c r="G31" s="37">
        <v>64000</v>
      </c>
      <c r="H31" s="6">
        <f t="shared" si="22"/>
        <v>5.7600484765679791</v>
      </c>
      <c r="I31" s="37"/>
      <c r="J31" s="6">
        <f t="shared" si="23"/>
        <v>0</v>
      </c>
      <c r="K31" s="37">
        <v>555550.88</v>
      </c>
      <c r="L31" s="6">
        <f t="shared" si="24"/>
        <v>50</v>
      </c>
      <c r="M31" s="19"/>
    </row>
    <row r="32" spans="1:13" ht="62.25" hidden="1" customHeight="1" x14ac:dyDescent="0.25">
      <c r="A32" s="18">
        <v>4</v>
      </c>
      <c r="B32" s="78"/>
      <c r="C32" s="5" t="s">
        <v>19</v>
      </c>
      <c r="D32" s="37">
        <f t="shared" si="25"/>
        <v>1601253.24</v>
      </c>
      <c r="E32" s="37">
        <v>709726.62</v>
      </c>
      <c r="F32" s="6">
        <f t="shared" si="26"/>
        <v>44.323196498262824</v>
      </c>
      <c r="G32" s="37">
        <v>90900</v>
      </c>
      <c r="H32" s="6">
        <f t="shared" si="22"/>
        <v>5.6768035017371767</v>
      </c>
      <c r="I32" s="37"/>
      <c r="J32" s="6">
        <f t="shared" si="23"/>
        <v>0</v>
      </c>
      <c r="K32" s="37">
        <v>800626.62</v>
      </c>
      <c r="L32" s="6">
        <f t="shared" si="24"/>
        <v>50</v>
      </c>
      <c r="M32" s="19"/>
    </row>
    <row r="33" spans="1:13" ht="49.5" hidden="1" customHeight="1" x14ac:dyDescent="0.25">
      <c r="A33" s="18">
        <v>5</v>
      </c>
      <c r="B33" s="77"/>
      <c r="C33" s="5" t="s">
        <v>20</v>
      </c>
      <c r="D33" s="37">
        <f t="shared" si="25"/>
        <v>1317593.3400000001</v>
      </c>
      <c r="E33" s="40">
        <v>592496.67000000004</v>
      </c>
      <c r="F33" s="9">
        <f t="shared" si="26"/>
        <v>44.96809842709132</v>
      </c>
      <c r="G33" s="40">
        <v>66300</v>
      </c>
      <c r="H33" s="9">
        <f t="shared" si="22"/>
        <v>5.0319015729086782</v>
      </c>
      <c r="I33" s="48"/>
      <c r="J33" s="6">
        <f t="shared" si="23"/>
        <v>0</v>
      </c>
      <c r="K33" s="37">
        <v>658796.67000000004</v>
      </c>
      <c r="L33" s="6">
        <f t="shared" si="24"/>
        <v>50</v>
      </c>
      <c r="M33" s="19"/>
    </row>
    <row r="34" spans="1:13" ht="18.75" hidden="1" customHeight="1" x14ac:dyDescent="0.25">
      <c r="A34" s="87" t="s">
        <v>41</v>
      </c>
      <c r="B34" s="88"/>
      <c r="C34" s="89"/>
      <c r="D34" s="39">
        <f>SUM(D29:D33)</f>
        <v>5261904.34</v>
      </c>
      <c r="E34" s="39">
        <f t="shared" ref="E34:K34" si="27">SUM(E29:E33)</f>
        <v>2331652.17</v>
      </c>
      <c r="F34" s="12" t="s">
        <v>52</v>
      </c>
      <c r="G34" s="39">
        <f t="shared" si="27"/>
        <v>299300</v>
      </c>
      <c r="H34" s="12" t="s">
        <v>52</v>
      </c>
      <c r="I34" s="39">
        <f t="shared" si="27"/>
        <v>0</v>
      </c>
      <c r="J34" s="12" t="s">
        <v>52</v>
      </c>
      <c r="K34" s="39">
        <f t="shared" si="27"/>
        <v>2630952.17</v>
      </c>
      <c r="L34" s="12" t="s">
        <v>52</v>
      </c>
      <c r="M34" s="19"/>
    </row>
    <row r="35" spans="1:13" ht="114.75" hidden="1" customHeight="1" x14ac:dyDescent="0.25">
      <c r="A35" s="18">
        <v>6</v>
      </c>
      <c r="B35" s="76" t="s">
        <v>25</v>
      </c>
      <c r="C35" s="5" t="s">
        <v>29</v>
      </c>
      <c r="D35" s="37">
        <f t="shared" si="25"/>
        <v>97100</v>
      </c>
      <c r="E35" s="37">
        <v>43695</v>
      </c>
      <c r="F35" s="6">
        <f t="shared" si="26"/>
        <v>45</v>
      </c>
      <c r="G35" s="37">
        <v>4855</v>
      </c>
      <c r="H35" s="6">
        <f t="shared" si="22"/>
        <v>5</v>
      </c>
      <c r="I35" s="37"/>
      <c r="J35" s="6">
        <f t="shared" si="23"/>
        <v>0</v>
      </c>
      <c r="K35" s="37">
        <v>48550</v>
      </c>
      <c r="L35" s="6">
        <f t="shared" si="24"/>
        <v>50</v>
      </c>
      <c r="M35" s="19"/>
    </row>
    <row r="36" spans="1:13" ht="147" hidden="1" customHeight="1" x14ac:dyDescent="0.25">
      <c r="A36" s="18">
        <v>7</v>
      </c>
      <c r="B36" s="77"/>
      <c r="C36" s="5" t="s">
        <v>30</v>
      </c>
      <c r="D36" s="37">
        <f t="shared" si="25"/>
        <v>915312</v>
      </c>
      <c r="E36" s="37">
        <v>411890</v>
      </c>
      <c r="F36" s="6">
        <f>E36/D36*100</f>
        <v>44.999956299054311</v>
      </c>
      <c r="G36" s="37">
        <v>45766</v>
      </c>
      <c r="H36" s="6">
        <f t="shared" si="22"/>
        <v>5.000043700945688</v>
      </c>
      <c r="I36" s="37"/>
      <c r="J36" s="6">
        <f t="shared" si="23"/>
        <v>0</v>
      </c>
      <c r="K36" s="37">
        <v>457656</v>
      </c>
      <c r="L36" s="6">
        <f t="shared" si="24"/>
        <v>50</v>
      </c>
      <c r="M36" s="19"/>
    </row>
    <row r="37" spans="1:13" ht="18.75" hidden="1" customHeight="1" x14ac:dyDescent="0.25">
      <c r="A37" s="87" t="s">
        <v>42</v>
      </c>
      <c r="B37" s="88"/>
      <c r="C37" s="89"/>
      <c r="D37" s="39">
        <f>SUM(D35:D36)</f>
        <v>1012412</v>
      </c>
      <c r="E37" s="39">
        <f t="shared" ref="E37:K37" si="28">SUM(E35:E36)</f>
        <v>455585</v>
      </c>
      <c r="F37" s="12" t="s">
        <v>52</v>
      </c>
      <c r="G37" s="39">
        <f t="shared" si="28"/>
        <v>50621</v>
      </c>
      <c r="H37" s="12" t="s">
        <v>52</v>
      </c>
      <c r="I37" s="39">
        <f t="shared" si="28"/>
        <v>0</v>
      </c>
      <c r="J37" s="12" t="s">
        <v>52</v>
      </c>
      <c r="K37" s="39">
        <f t="shared" si="28"/>
        <v>506206</v>
      </c>
      <c r="L37" s="12" t="s">
        <v>52</v>
      </c>
      <c r="M37" s="19"/>
    </row>
    <row r="38" spans="1:13" s="1" customFormat="1" ht="110.25" hidden="1" x14ac:dyDescent="0.25">
      <c r="A38" s="18">
        <v>8</v>
      </c>
      <c r="B38" s="5" t="s">
        <v>10</v>
      </c>
      <c r="C38" s="7" t="s">
        <v>23</v>
      </c>
      <c r="D38" s="40">
        <f>E38+G38+I38+K38</f>
        <v>250000</v>
      </c>
      <c r="E38" s="40">
        <v>75000</v>
      </c>
      <c r="F38" s="9">
        <f>E38/D38*100</f>
        <v>30</v>
      </c>
      <c r="G38" s="40">
        <v>25000</v>
      </c>
      <c r="H38" s="9">
        <f>G38/D38*100</f>
        <v>10</v>
      </c>
      <c r="I38" s="40">
        <v>25000</v>
      </c>
      <c r="J38" s="9">
        <f>I38/D38*100</f>
        <v>10</v>
      </c>
      <c r="K38" s="40">
        <v>125000</v>
      </c>
      <c r="L38" s="9">
        <f>K38/D38*100</f>
        <v>50</v>
      </c>
      <c r="M38" s="21"/>
    </row>
    <row r="39" spans="1:13" s="1" customFormat="1" ht="15.75" hidden="1" customHeight="1" x14ac:dyDescent="0.25">
      <c r="A39" s="87" t="s">
        <v>43</v>
      </c>
      <c r="B39" s="88"/>
      <c r="C39" s="89"/>
      <c r="D39" s="41">
        <f>SUM(D38)</f>
        <v>250000</v>
      </c>
      <c r="E39" s="41">
        <f t="shared" ref="E39:K39" si="29">SUM(E38)</f>
        <v>75000</v>
      </c>
      <c r="F39" s="13"/>
      <c r="G39" s="41">
        <f t="shared" si="29"/>
        <v>25000</v>
      </c>
      <c r="H39" s="13"/>
      <c r="I39" s="41">
        <f t="shared" si="29"/>
        <v>25000</v>
      </c>
      <c r="J39" s="13"/>
      <c r="K39" s="41">
        <f t="shared" si="29"/>
        <v>125000</v>
      </c>
      <c r="L39" s="8"/>
      <c r="M39" s="21"/>
    </row>
    <row r="40" spans="1:13" s="1" customFormat="1" ht="126" hidden="1" x14ac:dyDescent="0.25">
      <c r="A40" s="18">
        <v>9</v>
      </c>
      <c r="B40" s="76" t="s">
        <v>11</v>
      </c>
      <c r="C40" s="5" t="s">
        <v>27</v>
      </c>
      <c r="D40" s="37">
        <f t="shared" ref="D40:D60" si="30">E40+G40+I40+K40</f>
        <v>47953</v>
      </c>
      <c r="E40" s="37">
        <v>19181.5</v>
      </c>
      <c r="F40" s="6">
        <f t="shared" ref="F40:F60" si="31">E40/D40*100</f>
        <v>40.000625612578986</v>
      </c>
      <c r="G40" s="37">
        <v>4795</v>
      </c>
      <c r="H40" s="6">
        <f t="shared" ref="H40:H60" si="32">G40/D40*100</f>
        <v>9.9993743874210157</v>
      </c>
      <c r="I40" s="37"/>
      <c r="J40" s="6">
        <f t="shared" ref="J40:J60" si="33">I40/D40*100</f>
        <v>0</v>
      </c>
      <c r="K40" s="37">
        <v>23976.5</v>
      </c>
      <c r="L40" s="6">
        <f t="shared" ref="L40:L60" si="34">K40/D40*100</f>
        <v>50</v>
      </c>
      <c r="M40" s="21"/>
    </row>
    <row r="41" spans="1:13" s="1" customFormat="1" ht="110.25" hidden="1" customHeight="1" x14ac:dyDescent="0.25">
      <c r="A41" s="18">
        <v>10</v>
      </c>
      <c r="B41" s="78"/>
      <c r="C41" s="5" t="s">
        <v>31</v>
      </c>
      <c r="D41" s="37">
        <f t="shared" si="30"/>
        <v>330658</v>
      </c>
      <c r="E41" s="37">
        <v>132263</v>
      </c>
      <c r="F41" s="6">
        <f t="shared" si="31"/>
        <v>39.999939514543726</v>
      </c>
      <c r="G41" s="37">
        <v>33066</v>
      </c>
      <c r="H41" s="6">
        <f t="shared" si="32"/>
        <v>10.000060485456272</v>
      </c>
      <c r="I41" s="37"/>
      <c r="J41" s="6">
        <f t="shared" si="33"/>
        <v>0</v>
      </c>
      <c r="K41" s="37">
        <v>165329</v>
      </c>
      <c r="L41" s="6">
        <f t="shared" si="34"/>
        <v>50</v>
      </c>
      <c r="M41" s="21"/>
    </row>
    <row r="42" spans="1:13" s="1" customFormat="1" ht="104.25" hidden="1" customHeight="1" x14ac:dyDescent="0.25">
      <c r="A42" s="18">
        <v>11</v>
      </c>
      <c r="B42" s="78"/>
      <c r="C42" s="5" t="s">
        <v>28</v>
      </c>
      <c r="D42" s="37">
        <f t="shared" si="30"/>
        <v>49964</v>
      </c>
      <c r="E42" s="37">
        <v>19986</v>
      </c>
      <c r="F42" s="6">
        <f t="shared" si="31"/>
        <v>40.000800576415017</v>
      </c>
      <c r="G42" s="37">
        <v>4996</v>
      </c>
      <c r="H42" s="6">
        <f t="shared" si="32"/>
        <v>9.9991994235849813</v>
      </c>
      <c r="I42" s="37"/>
      <c r="J42" s="6">
        <f t="shared" si="33"/>
        <v>0</v>
      </c>
      <c r="K42" s="37">
        <v>24982</v>
      </c>
      <c r="L42" s="6">
        <f t="shared" si="34"/>
        <v>50</v>
      </c>
      <c r="M42" s="21"/>
    </row>
    <row r="43" spans="1:13" s="1" customFormat="1" ht="26.25" hidden="1" customHeight="1" x14ac:dyDescent="0.25">
      <c r="A43" s="87" t="s">
        <v>44</v>
      </c>
      <c r="B43" s="88"/>
      <c r="C43" s="89"/>
      <c r="D43" s="39">
        <f>SUM(D40:D42)</f>
        <v>428575</v>
      </c>
      <c r="E43" s="39">
        <f t="shared" ref="E43:K43" si="35">SUM(E40:E42)</f>
        <v>171430.5</v>
      </c>
      <c r="F43" s="12" t="s">
        <v>52</v>
      </c>
      <c r="G43" s="39">
        <f t="shared" si="35"/>
        <v>42857</v>
      </c>
      <c r="H43" s="12" t="s">
        <v>52</v>
      </c>
      <c r="I43" s="39">
        <f t="shared" si="35"/>
        <v>0</v>
      </c>
      <c r="J43" s="12" t="s">
        <v>52</v>
      </c>
      <c r="K43" s="39">
        <f t="shared" si="35"/>
        <v>214287.5</v>
      </c>
      <c r="L43" s="12" t="s">
        <v>52</v>
      </c>
      <c r="M43" s="21"/>
    </row>
    <row r="44" spans="1:13" s="1" customFormat="1" ht="147" hidden="1" customHeight="1" x14ac:dyDescent="0.25">
      <c r="A44" s="18">
        <v>12</v>
      </c>
      <c r="B44" s="82" t="s">
        <v>12</v>
      </c>
      <c r="C44" s="5" t="s">
        <v>32</v>
      </c>
      <c r="D44" s="37">
        <f t="shared" si="30"/>
        <v>77000</v>
      </c>
      <c r="E44" s="37">
        <v>34650</v>
      </c>
      <c r="F44" s="6">
        <f t="shared" si="31"/>
        <v>45</v>
      </c>
      <c r="G44" s="37">
        <v>3850</v>
      </c>
      <c r="H44" s="6">
        <f t="shared" si="32"/>
        <v>5</v>
      </c>
      <c r="I44" s="37"/>
      <c r="J44" s="6">
        <f t="shared" si="33"/>
        <v>0</v>
      </c>
      <c r="K44" s="37">
        <v>38500</v>
      </c>
      <c r="L44" s="6">
        <f t="shared" si="34"/>
        <v>50</v>
      </c>
      <c r="M44" s="21"/>
    </row>
    <row r="45" spans="1:13" s="1" customFormat="1" ht="108.75" hidden="1" customHeight="1" x14ac:dyDescent="0.25">
      <c r="A45" s="18">
        <v>13</v>
      </c>
      <c r="B45" s="83"/>
      <c r="C45" s="10" t="s">
        <v>24</v>
      </c>
      <c r="D45" s="42">
        <f t="shared" si="30"/>
        <v>97500</v>
      </c>
      <c r="E45" s="42">
        <v>43875</v>
      </c>
      <c r="F45" s="11">
        <f t="shared" si="31"/>
        <v>45</v>
      </c>
      <c r="G45" s="42">
        <v>4875</v>
      </c>
      <c r="H45" s="11">
        <f t="shared" si="32"/>
        <v>5</v>
      </c>
      <c r="I45" s="42"/>
      <c r="J45" s="11">
        <f t="shared" si="33"/>
        <v>0</v>
      </c>
      <c r="K45" s="42">
        <v>48750</v>
      </c>
      <c r="L45" s="11">
        <f t="shared" si="34"/>
        <v>50</v>
      </c>
      <c r="M45" s="21"/>
    </row>
    <row r="46" spans="1:13" s="1" customFormat="1" ht="96.75" hidden="1" customHeight="1" x14ac:dyDescent="0.25">
      <c r="A46" s="18">
        <v>14</v>
      </c>
      <c r="B46" s="84"/>
      <c r="C46" s="10" t="s">
        <v>53</v>
      </c>
      <c r="D46" s="42">
        <f t="shared" si="30"/>
        <v>80000</v>
      </c>
      <c r="E46" s="42">
        <v>36000</v>
      </c>
      <c r="F46" s="11">
        <f t="shared" si="31"/>
        <v>45</v>
      </c>
      <c r="G46" s="42">
        <v>4000</v>
      </c>
      <c r="H46" s="11">
        <f t="shared" si="32"/>
        <v>5</v>
      </c>
      <c r="I46" s="42"/>
      <c r="J46" s="11">
        <f t="shared" si="33"/>
        <v>0</v>
      </c>
      <c r="K46" s="42">
        <v>40000</v>
      </c>
      <c r="L46" s="11">
        <f t="shared" si="34"/>
        <v>50</v>
      </c>
      <c r="M46" s="21"/>
    </row>
    <row r="47" spans="1:13" s="1" customFormat="1" ht="25.5" hidden="1" customHeight="1" x14ac:dyDescent="0.25">
      <c r="A47" s="87" t="s">
        <v>45</v>
      </c>
      <c r="B47" s="88"/>
      <c r="C47" s="89"/>
      <c r="D47" s="43">
        <f>SUM(D44:D46)</f>
        <v>254500</v>
      </c>
      <c r="E47" s="43">
        <f>SUM(E44:E46)</f>
        <v>114525</v>
      </c>
      <c r="F47" s="14" t="s">
        <v>52</v>
      </c>
      <c r="G47" s="43">
        <f>SUM(G44:G46)</f>
        <v>12725</v>
      </c>
      <c r="H47" s="14" t="s">
        <v>52</v>
      </c>
      <c r="I47" s="43">
        <f>SUM(I44:I46)</f>
        <v>0</v>
      </c>
      <c r="J47" s="14" t="s">
        <v>52</v>
      </c>
      <c r="K47" s="43">
        <f>SUM(K44:K46)</f>
        <v>127250</v>
      </c>
      <c r="L47" s="14" t="s">
        <v>52</v>
      </c>
      <c r="M47" s="21"/>
    </row>
    <row r="48" spans="1:13" s="1" customFormat="1" ht="124.5" hidden="1" customHeight="1" x14ac:dyDescent="0.25">
      <c r="A48" s="18">
        <v>15</v>
      </c>
      <c r="B48" s="79" t="s">
        <v>21</v>
      </c>
      <c r="C48" s="10" t="s">
        <v>22</v>
      </c>
      <c r="D48" s="37">
        <f t="shared" si="30"/>
        <v>250000</v>
      </c>
      <c r="E48" s="42">
        <v>85000</v>
      </c>
      <c r="F48" s="11">
        <f t="shared" si="31"/>
        <v>34</v>
      </c>
      <c r="G48" s="42">
        <v>40000</v>
      </c>
      <c r="H48" s="11">
        <f t="shared" si="32"/>
        <v>16</v>
      </c>
      <c r="I48" s="42"/>
      <c r="J48" s="11">
        <f t="shared" si="33"/>
        <v>0</v>
      </c>
      <c r="K48" s="42">
        <v>125000</v>
      </c>
      <c r="L48" s="11">
        <f t="shared" si="34"/>
        <v>50</v>
      </c>
      <c r="M48" s="21"/>
    </row>
    <row r="49" spans="1:13" s="1" customFormat="1" ht="124.5" hidden="1" customHeight="1" x14ac:dyDescent="0.25">
      <c r="A49" s="18">
        <v>16</v>
      </c>
      <c r="B49" s="80"/>
      <c r="C49" s="10" t="s">
        <v>33</v>
      </c>
      <c r="D49" s="37">
        <f t="shared" si="30"/>
        <v>200000</v>
      </c>
      <c r="E49" s="42">
        <v>80000</v>
      </c>
      <c r="F49" s="11">
        <f t="shared" si="31"/>
        <v>40</v>
      </c>
      <c r="G49" s="42">
        <v>20000</v>
      </c>
      <c r="H49" s="11">
        <f t="shared" si="32"/>
        <v>10</v>
      </c>
      <c r="I49" s="42"/>
      <c r="J49" s="11">
        <f t="shared" si="33"/>
        <v>0</v>
      </c>
      <c r="K49" s="42">
        <v>100000</v>
      </c>
      <c r="L49" s="11">
        <f t="shared" si="34"/>
        <v>50</v>
      </c>
      <c r="M49" s="21"/>
    </row>
    <row r="50" spans="1:13" s="1" customFormat="1" ht="124.5" hidden="1" customHeight="1" x14ac:dyDescent="0.25">
      <c r="A50" s="18">
        <v>17</v>
      </c>
      <c r="B50" s="81"/>
      <c r="C50" s="10" t="s">
        <v>34</v>
      </c>
      <c r="D50" s="37">
        <f t="shared" si="30"/>
        <v>200000</v>
      </c>
      <c r="E50" s="42">
        <v>40000</v>
      </c>
      <c r="F50" s="11">
        <f t="shared" si="31"/>
        <v>20</v>
      </c>
      <c r="G50" s="42">
        <v>20000</v>
      </c>
      <c r="H50" s="11">
        <f t="shared" si="32"/>
        <v>10</v>
      </c>
      <c r="I50" s="42">
        <v>40000</v>
      </c>
      <c r="J50" s="11">
        <f t="shared" si="33"/>
        <v>20</v>
      </c>
      <c r="K50" s="42">
        <v>100000</v>
      </c>
      <c r="L50" s="11">
        <f t="shared" si="34"/>
        <v>50</v>
      </c>
      <c r="M50" s="21"/>
    </row>
    <row r="51" spans="1:13" s="1" customFormat="1" ht="24.75" hidden="1" customHeight="1" x14ac:dyDescent="0.25">
      <c r="A51" s="87" t="s">
        <v>46</v>
      </c>
      <c r="B51" s="88"/>
      <c r="C51" s="89"/>
      <c r="D51" s="39">
        <f>SUM(D48:D50)</f>
        <v>650000</v>
      </c>
      <c r="E51" s="39">
        <f t="shared" ref="E51:K51" si="36">SUM(E48:E50)</f>
        <v>205000</v>
      </c>
      <c r="F51" s="12" t="s">
        <v>52</v>
      </c>
      <c r="G51" s="39">
        <f t="shared" si="36"/>
        <v>80000</v>
      </c>
      <c r="H51" s="12" t="s">
        <v>52</v>
      </c>
      <c r="I51" s="39">
        <f t="shared" si="36"/>
        <v>40000</v>
      </c>
      <c r="J51" s="12" t="s">
        <v>52</v>
      </c>
      <c r="K51" s="39">
        <f t="shared" si="36"/>
        <v>325000</v>
      </c>
      <c r="L51" s="12" t="s">
        <v>52</v>
      </c>
      <c r="M51" s="21"/>
    </row>
    <row r="52" spans="1:13" s="1" customFormat="1" ht="155.25" hidden="1" customHeight="1" x14ac:dyDescent="0.25">
      <c r="A52" s="18">
        <v>18</v>
      </c>
      <c r="B52" s="5" t="s">
        <v>13</v>
      </c>
      <c r="C52" s="5" t="s">
        <v>14</v>
      </c>
      <c r="D52" s="37">
        <f>E52+G52+I52+K52</f>
        <v>635929.22</v>
      </c>
      <c r="E52" s="37">
        <v>221964.61</v>
      </c>
      <c r="F52" s="6">
        <f t="shared" si="31"/>
        <v>34.90398035177563</v>
      </c>
      <c r="G52" s="37">
        <v>96000</v>
      </c>
      <c r="H52" s="6">
        <f t="shared" si="32"/>
        <v>15.096019648224374</v>
      </c>
      <c r="I52" s="37"/>
      <c r="J52" s="6">
        <f t="shared" si="33"/>
        <v>0</v>
      </c>
      <c r="K52" s="37">
        <v>317964.61</v>
      </c>
      <c r="L52" s="6">
        <f t="shared" si="34"/>
        <v>50</v>
      </c>
      <c r="M52" s="21"/>
    </row>
    <row r="53" spans="1:13" s="1" customFormat="1" ht="25.5" hidden="1" customHeight="1" x14ac:dyDescent="0.25">
      <c r="A53" s="87" t="s">
        <v>47</v>
      </c>
      <c r="B53" s="88"/>
      <c r="C53" s="89"/>
      <c r="D53" s="39">
        <f>SUM(D52)</f>
        <v>635929.22</v>
      </c>
      <c r="E53" s="39">
        <f t="shared" ref="E53:K53" si="37">SUM(E52)</f>
        <v>221964.61</v>
      </c>
      <c r="F53" s="15" t="s">
        <v>52</v>
      </c>
      <c r="G53" s="39">
        <f t="shared" si="37"/>
        <v>96000</v>
      </c>
      <c r="H53" s="15" t="s">
        <v>52</v>
      </c>
      <c r="I53" s="39">
        <f t="shared" si="37"/>
        <v>0</v>
      </c>
      <c r="J53" s="15" t="s">
        <v>52</v>
      </c>
      <c r="K53" s="39">
        <f t="shared" si="37"/>
        <v>317964.61</v>
      </c>
      <c r="L53" s="15" t="s">
        <v>52</v>
      </c>
      <c r="M53" s="21"/>
    </row>
    <row r="54" spans="1:13" s="1" customFormat="1" ht="81" hidden="1" customHeight="1" x14ac:dyDescent="0.25">
      <c r="A54" s="18">
        <v>19</v>
      </c>
      <c r="B54" s="76" t="s">
        <v>26</v>
      </c>
      <c r="C54" s="5" t="s">
        <v>36</v>
      </c>
      <c r="D54" s="37">
        <f t="shared" si="30"/>
        <v>73834</v>
      </c>
      <c r="E54" s="37">
        <v>33225</v>
      </c>
      <c r="F54" s="6">
        <f t="shared" si="31"/>
        <v>44.999593683127017</v>
      </c>
      <c r="G54" s="37">
        <v>3692</v>
      </c>
      <c r="H54" s="6">
        <f t="shared" si="32"/>
        <v>5.0004063168729846</v>
      </c>
      <c r="I54" s="37"/>
      <c r="J54" s="6">
        <f t="shared" si="33"/>
        <v>0</v>
      </c>
      <c r="K54" s="37">
        <v>36917</v>
      </c>
      <c r="L54" s="6">
        <f t="shared" si="34"/>
        <v>50</v>
      </c>
      <c r="M54" s="21"/>
    </row>
    <row r="55" spans="1:13" s="1" customFormat="1" ht="100.5" hidden="1" customHeight="1" x14ac:dyDescent="0.25">
      <c r="A55" s="18">
        <v>20</v>
      </c>
      <c r="B55" s="78"/>
      <c r="C55" s="5" t="s">
        <v>37</v>
      </c>
      <c r="D55" s="37">
        <f>E55+G55+I55+K55</f>
        <v>62574.82</v>
      </c>
      <c r="E55" s="37">
        <v>28158.41</v>
      </c>
      <c r="F55" s="6">
        <f>E55/D55*100</f>
        <v>44.999586095493363</v>
      </c>
      <c r="G55" s="37">
        <v>3129</v>
      </c>
      <c r="H55" s="6">
        <f>G55/D55*100</f>
        <v>5.0004139045066367</v>
      </c>
      <c r="I55" s="37"/>
      <c r="J55" s="6">
        <f>I55/D55*100</f>
        <v>0</v>
      </c>
      <c r="K55" s="37">
        <v>31287.41</v>
      </c>
      <c r="L55" s="9">
        <f>K55/D55*100</f>
        <v>50</v>
      </c>
      <c r="M55" s="21"/>
    </row>
    <row r="56" spans="1:13" s="1" customFormat="1" ht="81.75" hidden="1" customHeight="1" x14ac:dyDescent="0.25">
      <c r="A56" s="18">
        <v>21</v>
      </c>
      <c r="B56" s="78"/>
      <c r="C56" s="5" t="s">
        <v>38</v>
      </c>
      <c r="D56" s="37">
        <f t="shared" si="30"/>
        <v>91035.9</v>
      </c>
      <c r="E56" s="37">
        <v>40965.949999999997</v>
      </c>
      <c r="F56" s="6">
        <f t="shared" si="31"/>
        <v>44.999774814111795</v>
      </c>
      <c r="G56" s="37">
        <v>4552</v>
      </c>
      <c r="H56" s="6">
        <f t="shared" si="32"/>
        <v>5.0002251858882047</v>
      </c>
      <c r="I56" s="37"/>
      <c r="J56" s="6">
        <f t="shared" si="33"/>
        <v>0</v>
      </c>
      <c r="K56" s="37">
        <v>45517.95</v>
      </c>
      <c r="L56" s="9">
        <f t="shared" si="34"/>
        <v>50</v>
      </c>
      <c r="M56" s="21"/>
    </row>
    <row r="57" spans="1:13" s="1" customFormat="1" ht="81" hidden="1" customHeight="1" x14ac:dyDescent="0.25">
      <c r="A57" s="18">
        <v>22</v>
      </c>
      <c r="B57" s="78"/>
      <c r="C57" s="5" t="s">
        <v>39</v>
      </c>
      <c r="D57" s="40">
        <f t="shared" si="30"/>
        <v>91035.9</v>
      </c>
      <c r="E57" s="40">
        <f>45517.95-4552</f>
        <v>40965.949999999997</v>
      </c>
      <c r="F57" s="9">
        <f t="shared" si="31"/>
        <v>44.999774814111795</v>
      </c>
      <c r="G57" s="40">
        <v>4552</v>
      </c>
      <c r="H57" s="9">
        <f t="shared" si="32"/>
        <v>5.0002251858882047</v>
      </c>
      <c r="I57" s="40"/>
      <c r="J57" s="9">
        <f t="shared" si="33"/>
        <v>0</v>
      </c>
      <c r="K57" s="40">
        <v>45517.95</v>
      </c>
      <c r="L57" s="9">
        <f t="shared" si="34"/>
        <v>50</v>
      </c>
      <c r="M57" s="21"/>
    </row>
    <row r="58" spans="1:13" s="1" customFormat="1" ht="97.5" hidden="1" customHeight="1" x14ac:dyDescent="0.25">
      <c r="A58" s="18">
        <v>23</v>
      </c>
      <c r="B58" s="77"/>
      <c r="C58" s="5" t="s">
        <v>40</v>
      </c>
      <c r="D58" s="40">
        <f t="shared" si="30"/>
        <v>91035.9</v>
      </c>
      <c r="E58" s="40">
        <f>45517.95-4552</f>
        <v>40965.949999999997</v>
      </c>
      <c r="F58" s="9">
        <f t="shared" si="31"/>
        <v>44.999774814111795</v>
      </c>
      <c r="G58" s="40">
        <v>4552</v>
      </c>
      <c r="H58" s="9">
        <f t="shared" si="32"/>
        <v>5.0002251858882047</v>
      </c>
      <c r="I58" s="40"/>
      <c r="J58" s="9">
        <f t="shared" si="33"/>
        <v>0</v>
      </c>
      <c r="K58" s="40">
        <v>45517.95</v>
      </c>
      <c r="L58" s="9">
        <f t="shared" si="34"/>
        <v>50</v>
      </c>
      <c r="M58" s="21"/>
    </row>
    <row r="59" spans="1:13" s="1" customFormat="1" ht="24" hidden="1" customHeight="1" x14ac:dyDescent="0.25">
      <c r="A59" s="87" t="s">
        <v>48</v>
      </c>
      <c r="B59" s="88"/>
      <c r="C59" s="89"/>
      <c r="D59" s="41">
        <f>SUM(D54:D58)</f>
        <v>409516.52</v>
      </c>
      <c r="E59" s="41">
        <f t="shared" ref="E59:K59" si="38">SUM(E54:E58)</f>
        <v>184281.26</v>
      </c>
      <c r="F59" s="13" t="s">
        <v>52</v>
      </c>
      <c r="G59" s="41">
        <f t="shared" si="38"/>
        <v>20477</v>
      </c>
      <c r="H59" s="13" t="s">
        <v>52</v>
      </c>
      <c r="I59" s="41">
        <f t="shared" si="38"/>
        <v>0</v>
      </c>
      <c r="J59" s="13" t="s">
        <v>52</v>
      </c>
      <c r="K59" s="41">
        <f t="shared" si="38"/>
        <v>204758.26</v>
      </c>
      <c r="L59" s="13" t="s">
        <v>52</v>
      </c>
      <c r="M59" s="21"/>
    </row>
    <row r="60" spans="1:13" s="1" customFormat="1" ht="115.5" hidden="1" customHeight="1" x14ac:dyDescent="0.25">
      <c r="A60" s="18">
        <v>24</v>
      </c>
      <c r="B60" s="16" t="s">
        <v>35</v>
      </c>
      <c r="C60" s="7" t="s">
        <v>51</v>
      </c>
      <c r="D60" s="40">
        <f t="shared" si="30"/>
        <v>97500</v>
      </c>
      <c r="E60" s="40">
        <v>43875</v>
      </c>
      <c r="F60" s="9">
        <f t="shared" si="31"/>
        <v>45</v>
      </c>
      <c r="G60" s="40">
        <v>4875</v>
      </c>
      <c r="H60" s="9">
        <f t="shared" si="32"/>
        <v>5</v>
      </c>
      <c r="I60" s="40"/>
      <c r="J60" s="9">
        <f t="shared" si="33"/>
        <v>0</v>
      </c>
      <c r="K60" s="40">
        <v>48750</v>
      </c>
      <c r="L60" s="9">
        <f t="shared" si="34"/>
        <v>50</v>
      </c>
      <c r="M60" s="21"/>
    </row>
    <row r="61" spans="1:13" s="1" customFormat="1" ht="21" hidden="1" customHeight="1" x14ac:dyDescent="0.25">
      <c r="A61" s="87" t="s">
        <v>49</v>
      </c>
      <c r="B61" s="88"/>
      <c r="C61" s="89"/>
      <c r="D61" s="41">
        <f>SUM(D60)</f>
        <v>97500</v>
      </c>
      <c r="E61" s="41">
        <f t="shared" ref="E61:K61" si="39">SUM(E60)</f>
        <v>43875</v>
      </c>
      <c r="F61" s="13" t="s">
        <v>52</v>
      </c>
      <c r="G61" s="41">
        <f t="shared" si="39"/>
        <v>4875</v>
      </c>
      <c r="H61" s="13" t="s">
        <v>52</v>
      </c>
      <c r="I61" s="41">
        <f t="shared" si="39"/>
        <v>0</v>
      </c>
      <c r="J61" s="13" t="s">
        <v>52</v>
      </c>
      <c r="K61" s="41">
        <f t="shared" si="39"/>
        <v>48750</v>
      </c>
      <c r="L61" s="13" t="s">
        <v>52</v>
      </c>
      <c r="M61" s="21"/>
    </row>
    <row r="62" spans="1:13" s="23" customFormat="1" ht="27" hidden="1" customHeight="1" thickBot="1" x14ac:dyDescent="0.3">
      <c r="A62" s="73" t="s">
        <v>62</v>
      </c>
      <c r="B62" s="74"/>
      <c r="C62" s="75"/>
      <c r="D62" s="44">
        <f>D61+D59+D53+D51+D47+D39+D37+D34+D43</f>
        <v>9000337.0800000001</v>
      </c>
      <c r="E62" s="44">
        <f>E61+E59+E53+E51+E47+E39+E37+E34+E43</f>
        <v>3803313.54</v>
      </c>
      <c r="F62" s="29" t="s">
        <v>52</v>
      </c>
      <c r="G62" s="44">
        <f>G61+G59+G53+G51+G47+G39+G37+G34+G43</f>
        <v>631855</v>
      </c>
      <c r="H62" s="29" t="s">
        <v>52</v>
      </c>
      <c r="I62" s="44">
        <f>I61+I59+I53+I51+I47+I39+I37+I34+I43</f>
        <v>65000</v>
      </c>
      <c r="J62" s="30" t="s">
        <v>52</v>
      </c>
      <c r="K62" s="44">
        <f>K61+K59+K53+K51+K47+K39+K37+K34+K43</f>
        <v>4500168.54</v>
      </c>
      <c r="L62" s="27" t="s">
        <v>52</v>
      </c>
      <c r="M62" s="31"/>
    </row>
    <row r="63" spans="1:13" s="23" customFormat="1" ht="26.25" hidden="1" customHeight="1" thickBot="1" x14ac:dyDescent="0.3">
      <c r="A63" s="85" t="s">
        <v>50</v>
      </c>
      <c r="B63" s="86"/>
      <c r="C63" s="86"/>
      <c r="D63" s="45">
        <f>D62+D27+D22+D15+D10</f>
        <v>17982041.619999997</v>
      </c>
      <c r="E63" s="45">
        <f>E62+E27+E22+E15+E10</f>
        <v>6902952.0499999998</v>
      </c>
      <c r="F63" s="32" t="s">
        <v>52</v>
      </c>
      <c r="G63" s="45">
        <f>G62+G27+G22+G15+G10</f>
        <v>1631382.84</v>
      </c>
      <c r="H63" s="32" t="s">
        <v>52</v>
      </c>
      <c r="I63" s="45">
        <f>I62+I27+I22+I15+I10</f>
        <v>142788.28</v>
      </c>
      <c r="J63" s="33" t="s">
        <v>52</v>
      </c>
      <c r="K63" s="45">
        <f>K62+K27+K22+K15+K10</f>
        <v>9304918.4499999993</v>
      </c>
      <c r="L63" s="33" t="s">
        <v>52</v>
      </c>
      <c r="M63" s="28"/>
    </row>
  </sheetData>
  <mergeCells count="36">
    <mergeCell ref="A63:C63"/>
    <mergeCell ref="A34:C34"/>
    <mergeCell ref="A37:C37"/>
    <mergeCell ref="A39:C39"/>
    <mergeCell ref="A43:C43"/>
    <mergeCell ref="A47:C47"/>
    <mergeCell ref="A51:C51"/>
    <mergeCell ref="A53:C53"/>
    <mergeCell ref="A59:C59"/>
    <mergeCell ref="A61:C61"/>
    <mergeCell ref="A27:C27"/>
    <mergeCell ref="A28:M28"/>
    <mergeCell ref="A62:C62"/>
    <mergeCell ref="B17:B18"/>
    <mergeCell ref="A15:C15"/>
    <mergeCell ref="A16:M16"/>
    <mergeCell ref="A22:C22"/>
    <mergeCell ref="A23:M23"/>
    <mergeCell ref="B54:B58"/>
    <mergeCell ref="B40:B42"/>
    <mergeCell ref="B35:B36"/>
    <mergeCell ref="B29:B33"/>
    <mergeCell ref="B48:B50"/>
    <mergeCell ref="B44:B46"/>
    <mergeCell ref="A10:C10"/>
    <mergeCell ref="A6:M6"/>
    <mergeCell ref="A11:M11"/>
    <mergeCell ref="M4:M5"/>
    <mergeCell ref="A2:L2"/>
    <mergeCell ref="A4:A5"/>
    <mergeCell ref="B4:B5"/>
    <mergeCell ref="E4:F4"/>
    <mergeCell ref="G4:H4"/>
    <mergeCell ref="I4:J4"/>
    <mergeCell ref="K4:L4"/>
    <mergeCell ref="C4:C5"/>
  </mergeCells>
  <pageMargins left="0.39370078740157483" right="0.39370078740157483" top="0.78740157480314965" bottom="0.39370078740157483" header="0.31496062992125984" footer="0.31496062992125984"/>
  <pageSetup paperSize="9" scale="51" fitToHeight="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2021-03-02T12:05:22Z</dcterms:modified>
</cp:coreProperties>
</file>