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70" windowWidth="15480" windowHeight="6855"/>
  </bookViews>
  <sheets>
    <sheet name="на 01.07.2022 года" sheetId="3" r:id="rId1"/>
  </sheets>
  <definedNames>
    <definedName name="_xlnm.Print_Area" localSheetId="0">'на 01.07.2022 года'!$A$1:$M$23</definedName>
  </definedNames>
  <calcPr calcId="124519" iterate="1"/>
</workbook>
</file>

<file path=xl/calcChain.xml><?xml version="1.0" encoding="utf-8"?>
<calcChain xmlns="http://schemas.openxmlformats.org/spreadsheetml/2006/main">
  <c r="L13" i="3"/>
  <c r="M13" s="1"/>
  <c r="C22"/>
  <c r="D22"/>
  <c r="G22"/>
  <c r="J22"/>
  <c r="K22"/>
  <c r="B22"/>
  <c r="L15"/>
  <c r="M15" s="1"/>
  <c r="L16"/>
  <c r="M16" s="1"/>
  <c r="L17"/>
  <c r="M17" s="1"/>
  <c r="L18"/>
  <c r="M18" s="1"/>
  <c r="L19"/>
  <c r="M19" s="1"/>
  <c r="L20"/>
  <c r="M20" s="1"/>
  <c r="L21"/>
  <c r="M21" s="1"/>
  <c r="L14"/>
  <c r="M14" s="1"/>
  <c r="L11"/>
  <c r="J11"/>
  <c r="E13"/>
  <c r="F13" s="1"/>
  <c r="E15"/>
  <c r="F15" s="1"/>
  <c r="E16"/>
  <c r="F16" s="1"/>
  <c r="E17"/>
  <c r="F17" s="1"/>
  <c r="E18"/>
  <c r="F18" s="1"/>
  <c r="E19"/>
  <c r="F19" s="1"/>
  <c r="E20"/>
  <c r="F20" s="1"/>
  <c r="E21"/>
  <c r="F21" s="1"/>
  <c r="E14"/>
  <c r="F14" s="1"/>
  <c r="H14" s="1"/>
  <c r="I14" s="1"/>
  <c r="L22" l="1"/>
  <c r="F22"/>
  <c r="E22"/>
  <c r="H21"/>
  <c r="I21" s="1"/>
  <c r="H20"/>
  <c r="I20" s="1"/>
  <c r="H19"/>
  <c r="I19" s="1"/>
  <c r="H18"/>
  <c r="I18" s="1"/>
  <c r="H17"/>
  <c r="I17" s="1"/>
  <c r="H16"/>
  <c r="I16" s="1"/>
  <c r="H15"/>
  <c r="I15" s="1"/>
  <c r="H13"/>
  <c r="I13" s="1"/>
  <c r="I22" l="1"/>
  <c r="H22"/>
  <c r="H5"/>
  <c r="I5" s="1"/>
  <c r="H6"/>
  <c r="I6" s="1"/>
  <c r="H7"/>
  <c r="I7" s="1"/>
  <c r="H8"/>
  <c r="I8" s="1"/>
  <c r="H9"/>
  <c r="I9" s="1"/>
  <c r="H10"/>
  <c r="I10" s="1"/>
  <c r="H4"/>
  <c r="I4" s="1"/>
  <c r="E4"/>
  <c r="E5"/>
  <c r="E6"/>
  <c r="E7"/>
  <c r="E8"/>
  <c r="E9"/>
  <c r="E10"/>
  <c r="D11"/>
  <c r="C11"/>
  <c r="G11"/>
  <c r="H11" s="1"/>
  <c r="I11" s="1"/>
  <c r="B11"/>
  <c r="M11" l="1"/>
</calcChain>
</file>

<file path=xl/sharedStrings.xml><?xml version="1.0" encoding="utf-8"?>
<sst xmlns="http://schemas.openxmlformats.org/spreadsheetml/2006/main" count="33" uniqueCount="33">
  <si>
    <t>Н</t>
  </si>
  <si>
    <t>город Кириллов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</si>
  <si>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</si>
  <si>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</si>
  <si>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</si>
  <si>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</si>
  <si>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</si>
  <si>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Чарозеро</t>
  </si>
  <si>
    <t>итого</t>
  </si>
  <si>
    <t>Итого</t>
  </si>
  <si>
    <t>ГП поселок Шексна</t>
  </si>
  <si>
    <t>СП Ершовское</t>
  </si>
  <si>
    <t>СП Железнодорожное</t>
  </si>
  <si>
    <t>СП Нифантовское</t>
  </si>
  <si>
    <t>СП Сиземское</t>
  </si>
  <si>
    <t>СП Угольское</t>
  </si>
  <si>
    <t>СП Чуровское</t>
  </si>
  <si>
    <t>Поправочный коэффициент к среднему по району</t>
  </si>
  <si>
    <t>Дотация на выравнивание бюджетной обеспеченности поселений в текущем финансовом году,        тыс.руб.</t>
  </si>
  <si>
    <t>ИТОГО доходов, тыс.руб.</t>
  </si>
  <si>
    <t>Доходы на 1 жителя, тыс.руб.</t>
  </si>
  <si>
    <t>Среднедушевые расходы, тыс.руб.</t>
  </si>
  <si>
    <t>5 % от объема прогноза налоговых и неналоговых доходов, тыс.руб.</t>
  </si>
  <si>
    <t>Гарантии по доплатам к пенсиям, тыс.руб.</t>
  </si>
  <si>
    <t>Среднедушевые расходы с учетом гарантий, тыс.руб.</t>
  </si>
  <si>
    <t>Среднедушевые расходы на 1 жителя.руб.</t>
  </si>
  <si>
    <t>СП Чебсарское</t>
  </si>
  <si>
    <t xml:space="preserve">СП Никольское </t>
  </si>
  <si>
    <t>X</t>
  </si>
  <si>
    <t>Дотация на поддержку мер сбалансированности бюджетов поселений в текущем году, тыс.руб.</t>
  </si>
  <si>
    <t>Расчет расходов на душу населения бюджетов поселений на 2025 год</t>
  </si>
  <si>
    <t>Прогноз поступления налоговых  и неналоговых доходов на 01.07.2024 года (без акцизов, платы за возмещение вреда),        тыс.руб.</t>
  </si>
  <si>
    <t>Численность постоянного населения на 01.01.2024 года, чел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</si>
</sst>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6">
    <xf numFmtId="0" fontId="0" fillId="0" borderId="0" xfId="0"/>
    <xf numFmtId="0" fontId="0" fillId="0" borderId="0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2" xfId="2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164" fontId="9" fillId="0" borderId="1" xfId="2" applyNumberFormat="1" applyFon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/>
    <xf numFmtId="1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0" fillId="0" borderId="0" xfId="0" applyFont="1" applyFill="1"/>
    <xf numFmtId="0" fontId="5" fillId="0" borderId="0" xfId="0" applyFont="1" applyFill="1"/>
    <xf numFmtId="0" fontId="7" fillId="0" borderId="1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1" xfId="0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2" fontId="6" fillId="0" borderId="3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164" fontId="8" fillId="0" borderId="1" xfId="2" applyNumberFormat="1" applyFont="1" applyFill="1" applyBorder="1" applyAlignment="1">
      <alignment horizontal="center"/>
    </xf>
    <xf numFmtId="3" fontId="8" fillId="0" borderId="1" xfId="2" applyNumberFormat="1" applyFont="1" applyFill="1" applyBorder="1" applyAlignment="1">
      <alignment horizontal="center"/>
    </xf>
    <xf numFmtId="4" fontId="9" fillId="0" borderId="1" xfId="2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31.08.07 согл прогноз дох поселений на 2008 год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N39"/>
  <sheetViews>
    <sheetView tabSelected="1" view="pageBreakPreview" topLeftCell="B1" zoomScale="63" zoomScaleNormal="93" zoomScaleSheetLayoutView="63" workbookViewId="0">
      <selection activeCell="B1" sqref="A1:XFD1048576"/>
    </sheetView>
  </sheetViews>
  <sheetFormatPr defaultRowHeight="15"/>
  <cols>
    <col min="1" max="1" width="35.5703125" style="15" customWidth="1"/>
    <col min="2" max="2" width="19.140625" style="15" customWidth="1"/>
    <col min="3" max="3" width="22" style="15" customWidth="1"/>
    <col min="4" max="4" width="31.42578125" style="15" customWidth="1"/>
    <col min="5" max="5" width="21.140625" style="15" customWidth="1"/>
    <col min="6" max="6" width="17.5703125" style="15" customWidth="1"/>
    <col min="7" max="7" width="20.42578125" style="15" customWidth="1"/>
    <col min="8" max="8" width="15.85546875" style="15" customWidth="1"/>
    <col min="9" max="9" width="19.5703125" style="15" customWidth="1"/>
    <col min="10" max="10" width="24.85546875" style="15" customWidth="1"/>
    <col min="11" max="12" width="19.5703125" style="15" customWidth="1"/>
    <col min="13" max="14" width="24.85546875" style="15" customWidth="1"/>
    <col min="15" max="16384" width="9.140625" style="15"/>
  </cols>
  <sheetData>
    <row r="1" spans="1:14" ht="58.5" customHeight="1">
      <c r="A1" s="16"/>
      <c r="B1" s="17" t="s">
        <v>30</v>
      </c>
      <c r="C1" s="17"/>
      <c r="D1" s="17"/>
      <c r="E1" s="17"/>
      <c r="F1" s="18"/>
    </row>
    <row r="2" spans="1:14" ht="258" customHeight="1">
      <c r="A2" s="8"/>
      <c r="B2" s="2" t="s">
        <v>31</v>
      </c>
      <c r="C2" s="2" t="s">
        <v>18</v>
      </c>
      <c r="D2" s="2" t="s">
        <v>29</v>
      </c>
      <c r="E2" s="2" t="s">
        <v>22</v>
      </c>
      <c r="F2" s="2" t="s">
        <v>19</v>
      </c>
      <c r="G2" s="2" t="s">
        <v>32</v>
      </c>
      <c r="H2" s="2" t="s">
        <v>20</v>
      </c>
      <c r="I2" s="2" t="s">
        <v>17</v>
      </c>
      <c r="J2" s="2" t="s">
        <v>21</v>
      </c>
      <c r="K2" s="2" t="s">
        <v>23</v>
      </c>
      <c r="L2" s="2" t="s">
        <v>24</v>
      </c>
      <c r="M2" s="2" t="s">
        <v>25</v>
      </c>
      <c r="N2" s="5"/>
    </row>
    <row r="3" spans="1:14" ht="23.25" hidden="1">
      <c r="A3" s="8"/>
      <c r="B3" s="19"/>
      <c r="C3" s="19"/>
      <c r="D3" s="19"/>
      <c r="E3" s="19"/>
      <c r="F3" s="19"/>
      <c r="G3" s="19" t="s">
        <v>0</v>
      </c>
      <c r="H3" s="19"/>
      <c r="I3" s="19"/>
      <c r="J3" s="8"/>
      <c r="K3" s="19"/>
      <c r="L3" s="8"/>
      <c r="M3" s="8"/>
      <c r="N3" s="20"/>
    </row>
    <row r="4" spans="1:14" ht="23.25" hidden="1">
      <c r="A4" s="8" t="s">
        <v>1</v>
      </c>
      <c r="B4" s="21">
        <v>20278</v>
      </c>
      <c r="C4" s="21">
        <v>1131.5999999999999</v>
      </c>
      <c r="D4" s="21">
        <v>3974.1</v>
      </c>
      <c r="E4" s="22">
        <f>B4*5/100</f>
        <v>1013.9</v>
      </c>
      <c r="F4" s="22">
        <v>26397.599999999999</v>
      </c>
      <c r="G4" s="21">
        <v>7990</v>
      </c>
      <c r="H4" s="23">
        <f>F4/G4</f>
        <v>3.3038297872340423</v>
      </c>
      <c r="I4" s="23">
        <f>H4/G12</f>
        <v>0.95486410035665958</v>
      </c>
      <c r="J4" s="9">
        <v>26263.1</v>
      </c>
      <c r="K4" s="23"/>
      <c r="L4" s="9">
        <v>26263.1</v>
      </c>
      <c r="M4" s="9">
        <v>26263.1</v>
      </c>
      <c r="N4" s="24"/>
    </row>
    <row r="5" spans="1:14" ht="23.25" hidden="1">
      <c r="A5" s="8" t="s">
        <v>2</v>
      </c>
      <c r="B5" s="21">
        <v>1642</v>
      </c>
      <c r="C5" s="21">
        <v>1935.4</v>
      </c>
      <c r="D5" s="21">
        <v>204.8</v>
      </c>
      <c r="E5" s="22">
        <f t="shared" ref="E5:E10" si="0">B5*5/100</f>
        <v>82.1</v>
      </c>
      <c r="F5" s="22">
        <v>3864.3</v>
      </c>
      <c r="G5" s="21">
        <v>914</v>
      </c>
      <c r="H5" s="23">
        <f t="shared" ref="H5:H11" si="1">F5/G5</f>
        <v>4.2278993435448582</v>
      </c>
      <c r="I5" s="23">
        <f>H5/G12</f>
        <v>1.2219362264580516</v>
      </c>
      <c r="J5" s="9">
        <v>3858.2</v>
      </c>
      <c r="K5" s="23"/>
      <c r="L5" s="9">
        <v>3858.2</v>
      </c>
      <c r="M5" s="9">
        <v>3858.2</v>
      </c>
      <c r="N5" s="24"/>
    </row>
    <row r="6" spans="1:14" ht="23.25" hidden="1">
      <c r="A6" s="8" t="s">
        <v>3</v>
      </c>
      <c r="B6" s="21">
        <v>754</v>
      </c>
      <c r="C6" s="21">
        <v>1891.1</v>
      </c>
      <c r="D6" s="21">
        <v>161.69999999999999</v>
      </c>
      <c r="E6" s="22">
        <f t="shared" si="0"/>
        <v>37.700000000000003</v>
      </c>
      <c r="F6" s="22">
        <v>2844.5</v>
      </c>
      <c r="G6" s="21">
        <v>916</v>
      </c>
      <c r="H6" s="23">
        <f t="shared" si="1"/>
        <v>3.1053493449781659</v>
      </c>
      <c r="I6" s="23">
        <f>H6/G12</f>
        <v>0.8974998106873312</v>
      </c>
      <c r="J6" s="9">
        <v>2852.4</v>
      </c>
      <c r="K6" s="23"/>
      <c r="L6" s="9">
        <v>2852.4</v>
      </c>
      <c r="M6" s="9">
        <v>2852.4</v>
      </c>
      <c r="N6" s="24"/>
    </row>
    <row r="7" spans="1:14" ht="23.25" hidden="1">
      <c r="A7" s="8" t="s">
        <v>4</v>
      </c>
      <c r="B7" s="21">
        <v>1268</v>
      </c>
      <c r="C7" s="21">
        <v>3011.4</v>
      </c>
      <c r="D7" s="21">
        <v>697.4</v>
      </c>
      <c r="E7" s="22">
        <f t="shared" si="0"/>
        <v>63.4</v>
      </c>
      <c r="F7" s="22">
        <v>5040.2</v>
      </c>
      <c r="G7" s="21">
        <v>1457</v>
      </c>
      <c r="H7" s="23">
        <f t="shared" si="1"/>
        <v>3.4592999313658201</v>
      </c>
      <c r="I7" s="23">
        <f>H7/G12</f>
        <v>0.99979766802480352</v>
      </c>
      <c r="J7" s="9">
        <v>5041.2</v>
      </c>
      <c r="K7" s="23"/>
      <c r="L7" s="9">
        <v>5041.2</v>
      </c>
      <c r="M7" s="9">
        <v>5041.2</v>
      </c>
      <c r="N7" s="24"/>
    </row>
    <row r="8" spans="1:14" ht="23.25" hidden="1">
      <c r="A8" s="8" t="s">
        <v>5</v>
      </c>
      <c r="B8" s="21">
        <v>1267</v>
      </c>
      <c r="C8" s="21">
        <v>3484</v>
      </c>
      <c r="D8" s="21">
        <v>399.9</v>
      </c>
      <c r="E8" s="22">
        <f t="shared" si="0"/>
        <v>63.35</v>
      </c>
      <c r="F8" s="22">
        <v>5214.3</v>
      </c>
      <c r="G8" s="21">
        <v>1591</v>
      </c>
      <c r="H8" s="23">
        <f t="shared" si="1"/>
        <v>3.277372721558768</v>
      </c>
      <c r="I8" s="23">
        <f>H8/G12</f>
        <v>0.94721754958345894</v>
      </c>
      <c r="J8" s="9">
        <v>5229.6000000000004</v>
      </c>
      <c r="K8" s="23"/>
      <c r="L8" s="9">
        <v>5229.6000000000004</v>
      </c>
      <c r="M8" s="9">
        <v>5229.6000000000004</v>
      </c>
      <c r="N8" s="24"/>
    </row>
    <row r="9" spans="1:14" ht="23.25" hidden="1">
      <c r="A9" s="8" t="s">
        <v>6</v>
      </c>
      <c r="B9" s="21">
        <v>1510</v>
      </c>
      <c r="C9" s="21">
        <v>2700.2</v>
      </c>
      <c r="D9" s="21">
        <v>1574.2</v>
      </c>
      <c r="E9" s="22">
        <f t="shared" si="0"/>
        <v>75.5</v>
      </c>
      <c r="F9" s="22">
        <v>5859.9</v>
      </c>
      <c r="G9" s="21">
        <v>1623</v>
      </c>
      <c r="H9" s="23">
        <f t="shared" si="1"/>
        <v>3.6105360443622918</v>
      </c>
      <c r="I9" s="23">
        <f>H9/G12</f>
        <v>1.0435075272723386</v>
      </c>
      <c r="J9" s="9">
        <v>5840.2</v>
      </c>
      <c r="K9" s="23"/>
      <c r="L9" s="9">
        <v>5840.2</v>
      </c>
      <c r="M9" s="9">
        <v>5840.2</v>
      </c>
      <c r="N9" s="24"/>
    </row>
    <row r="10" spans="1:14" ht="23.25" hidden="1">
      <c r="A10" s="8" t="s">
        <v>7</v>
      </c>
      <c r="B10" s="21">
        <v>469</v>
      </c>
      <c r="C10" s="21">
        <v>2073.8000000000002</v>
      </c>
      <c r="D10" s="21">
        <v>555.1</v>
      </c>
      <c r="E10" s="22">
        <f t="shared" si="0"/>
        <v>23.45</v>
      </c>
      <c r="F10" s="22">
        <v>3121.4</v>
      </c>
      <c r="G10" s="21">
        <v>631</v>
      </c>
      <c r="H10" s="23">
        <f t="shared" si="1"/>
        <v>4.9467511885895403</v>
      </c>
      <c r="I10" s="23">
        <f>H10/G12</f>
        <v>1.429696875314896</v>
      </c>
      <c r="J10" s="9">
        <v>3122.1</v>
      </c>
      <c r="K10" s="23"/>
      <c r="L10" s="9">
        <v>3122.1</v>
      </c>
      <c r="M10" s="9">
        <v>3122.1</v>
      </c>
      <c r="N10" s="24"/>
    </row>
    <row r="11" spans="1:14" ht="23.25" hidden="1">
      <c r="A11" s="8" t="s">
        <v>8</v>
      </c>
      <c r="B11" s="21">
        <f>SUM(B4:B10)</f>
        <v>27188</v>
      </c>
      <c r="C11" s="21">
        <f>SUM(C4:C10)</f>
        <v>16227.5</v>
      </c>
      <c r="D11" s="21">
        <f>SUM(D4:D10)</f>
        <v>7567.1999999999989</v>
      </c>
      <c r="E11" s="22">
        <v>1359.5</v>
      </c>
      <c r="F11" s="22">
        <v>52342.2</v>
      </c>
      <c r="G11" s="21">
        <f>SUM(G4:G10)</f>
        <v>15122</v>
      </c>
      <c r="H11" s="23">
        <f t="shared" si="1"/>
        <v>3.461327866684301</v>
      </c>
      <c r="I11" s="23">
        <f>H11/G12</f>
        <v>1.000383776498353</v>
      </c>
      <c r="J11" s="9">
        <f>SUM(J4:J10)</f>
        <v>52206.799999999988</v>
      </c>
      <c r="K11" s="23"/>
      <c r="L11" s="9">
        <f>SUM(L4:L10)</f>
        <v>52206.799999999988</v>
      </c>
      <c r="M11" s="9">
        <f>SUM(M4:M10)</f>
        <v>52206.799999999988</v>
      </c>
      <c r="N11" s="24"/>
    </row>
    <row r="12" spans="1:14" ht="23.25" hidden="1">
      <c r="A12" s="10"/>
      <c r="B12" s="10"/>
      <c r="C12" s="10"/>
      <c r="D12" s="10"/>
      <c r="E12" s="10"/>
      <c r="F12" s="10"/>
      <c r="G12" s="25">
        <v>3.46</v>
      </c>
      <c r="H12" s="10"/>
      <c r="I12" s="26"/>
      <c r="J12" s="10"/>
      <c r="K12" s="27"/>
      <c r="L12" s="10"/>
      <c r="M12" s="10"/>
      <c r="N12" s="10"/>
    </row>
    <row r="13" spans="1:14" ht="23.25">
      <c r="A13" s="3" t="s">
        <v>10</v>
      </c>
      <c r="B13" s="28">
        <v>75006.7</v>
      </c>
      <c r="C13" s="21">
        <v>0</v>
      </c>
      <c r="D13" s="22">
        <v>2462.6</v>
      </c>
      <c r="E13" s="22">
        <f>B13*5%</f>
        <v>3750.335</v>
      </c>
      <c r="F13" s="9">
        <f>B13+C13+D13+E13</f>
        <v>81219.635000000009</v>
      </c>
      <c r="G13" s="29">
        <v>15938</v>
      </c>
      <c r="H13" s="23">
        <f>F13/G13</f>
        <v>5.0959740870874644</v>
      </c>
      <c r="I13" s="23">
        <f>H13/G23</f>
        <v>0.85359699951213808</v>
      </c>
      <c r="J13" s="22">
        <v>80877.399999999994</v>
      </c>
      <c r="K13" s="23">
        <v>0</v>
      </c>
      <c r="L13" s="22">
        <f>J13+K13</f>
        <v>80877.399999999994</v>
      </c>
      <c r="M13" s="14">
        <f>L13/G13*1000</f>
        <v>5074.5011921194618</v>
      </c>
      <c r="N13" s="6"/>
    </row>
    <row r="14" spans="1:14" ht="23.25">
      <c r="A14" s="3" t="s">
        <v>26</v>
      </c>
      <c r="B14" s="28">
        <v>2272.8000000000002</v>
      </c>
      <c r="C14" s="21">
        <v>935.5</v>
      </c>
      <c r="D14" s="21">
        <v>7783</v>
      </c>
      <c r="E14" s="22">
        <f>B14*5%</f>
        <v>113.64000000000001</v>
      </c>
      <c r="F14" s="9">
        <f>B14+C14+D14+E14</f>
        <v>11104.939999999999</v>
      </c>
      <c r="G14" s="29">
        <v>1009</v>
      </c>
      <c r="H14" s="23">
        <f>F14/G14</f>
        <v>11.005887016848364</v>
      </c>
      <c r="I14" s="23">
        <f>H14/G23</f>
        <v>1.8435321636261917</v>
      </c>
      <c r="J14" s="22">
        <v>11083.6</v>
      </c>
      <c r="K14" s="23">
        <v>145.80000000000001</v>
      </c>
      <c r="L14" s="22">
        <f>J14+K14</f>
        <v>11229.4</v>
      </c>
      <c r="M14" s="14">
        <f>L14/G14*1000</f>
        <v>11129.236868186323</v>
      </c>
      <c r="N14" s="6"/>
    </row>
    <row r="15" spans="1:14" ht="23.25">
      <c r="A15" s="3" t="s">
        <v>11</v>
      </c>
      <c r="B15" s="28">
        <v>1343.5</v>
      </c>
      <c r="C15" s="21">
        <v>1358.9</v>
      </c>
      <c r="D15" s="21">
        <v>4625</v>
      </c>
      <c r="E15" s="22">
        <f t="shared" ref="E15:E21" si="2">B15*5%</f>
        <v>67.174999999999997</v>
      </c>
      <c r="F15" s="9">
        <f t="shared" ref="F15:F21" si="3">B15+C15+D15+E15</f>
        <v>7394.5749999999998</v>
      </c>
      <c r="G15" s="29">
        <v>692</v>
      </c>
      <c r="H15" s="23">
        <f t="shared" ref="H15:H21" si="4">F15/G15</f>
        <v>10.685802023121386</v>
      </c>
      <c r="I15" s="23">
        <f>H15/G23</f>
        <v>1.789916586787502</v>
      </c>
      <c r="J15" s="22">
        <v>7394.9</v>
      </c>
      <c r="K15" s="23">
        <v>437.5</v>
      </c>
      <c r="L15" s="22">
        <f t="shared" ref="L15:L21" si="5">J15+K15</f>
        <v>7832.4</v>
      </c>
      <c r="M15" s="14">
        <f t="shared" ref="M15:M21" si="6">L15/G15*1000</f>
        <v>11318.497109826589</v>
      </c>
      <c r="N15" s="6"/>
    </row>
    <row r="16" spans="1:14" ht="27.75" customHeight="1">
      <c r="A16" s="3" t="s">
        <v>12</v>
      </c>
      <c r="B16" s="28">
        <v>7973</v>
      </c>
      <c r="C16" s="22">
        <v>561.1</v>
      </c>
      <c r="D16" s="22">
        <v>0</v>
      </c>
      <c r="E16" s="22">
        <f t="shared" si="2"/>
        <v>398.65000000000003</v>
      </c>
      <c r="F16" s="9">
        <f t="shared" si="3"/>
        <v>8932.75</v>
      </c>
      <c r="G16" s="29">
        <v>639</v>
      </c>
      <c r="H16" s="23">
        <f t="shared" si="4"/>
        <v>13.979264475743349</v>
      </c>
      <c r="I16" s="23">
        <f>H16/G23</f>
        <v>2.3415853393204942</v>
      </c>
      <c r="J16" s="22">
        <v>8926.7000000000007</v>
      </c>
      <c r="K16" s="23">
        <v>0</v>
      </c>
      <c r="L16" s="22">
        <f t="shared" si="5"/>
        <v>8926.7000000000007</v>
      </c>
      <c r="M16" s="14">
        <f t="shared" si="6"/>
        <v>13969.796557120502</v>
      </c>
      <c r="N16" s="6"/>
    </row>
    <row r="17" spans="1:14" ht="23.25">
      <c r="A17" s="3" t="s">
        <v>27</v>
      </c>
      <c r="B17" s="28">
        <v>10345.5</v>
      </c>
      <c r="C17" s="21">
        <v>0</v>
      </c>
      <c r="D17" s="21">
        <v>5773.7</v>
      </c>
      <c r="E17" s="22">
        <f t="shared" si="2"/>
        <v>517.27499999999998</v>
      </c>
      <c r="F17" s="9">
        <f t="shared" si="3"/>
        <v>16636.475000000002</v>
      </c>
      <c r="G17" s="29">
        <v>1626</v>
      </c>
      <c r="H17" s="23">
        <f t="shared" si="4"/>
        <v>10.231534440344404</v>
      </c>
      <c r="I17" s="23">
        <f>H17/G23</f>
        <v>1.7138248643792973</v>
      </c>
      <c r="J17" s="22">
        <v>16599.3</v>
      </c>
      <c r="K17" s="23">
        <v>0</v>
      </c>
      <c r="L17" s="22">
        <f t="shared" si="5"/>
        <v>16599.3</v>
      </c>
      <c r="M17" s="14">
        <f t="shared" si="6"/>
        <v>10208.671586715865</v>
      </c>
      <c r="N17" s="6"/>
    </row>
    <row r="18" spans="1:14" ht="23.25">
      <c r="A18" s="3" t="s">
        <v>13</v>
      </c>
      <c r="B18" s="28">
        <v>6023.6</v>
      </c>
      <c r="C18" s="21">
        <v>0</v>
      </c>
      <c r="D18" s="21">
        <v>3445.9</v>
      </c>
      <c r="E18" s="22">
        <f t="shared" si="2"/>
        <v>301.18</v>
      </c>
      <c r="F18" s="9">
        <f t="shared" si="3"/>
        <v>9770.68</v>
      </c>
      <c r="G18" s="29">
        <v>2527</v>
      </c>
      <c r="H18" s="23">
        <f t="shared" si="4"/>
        <v>3.8665136525524337</v>
      </c>
      <c r="I18" s="23">
        <f>H18/G23</f>
        <v>0.64765722823323846</v>
      </c>
      <c r="J18" s="22">
        <v>9469.5</v>
      </c>
      <c r="K18" s="23">
        <v>145.80000000000001</v>
      </c>
      <c r="L18" s="22">
        <f t="shared" si="5"/>
        <v>9615.2999999999993</v>
      </c>
      <c r="M18" s="14">
        <f t="shared" si="6"/>
        <v>3805.0257222002369</v>
      </c>
      <c r="N18" s="6"/>
    </row>
    <row r="19" spans="1:14" ht="23.25">
      <c r="A19" s="3" t="s">
        <v>14</v>
      </c>
      <c r="B19" s="28">
        <v>2642.9</v>
      </c>
      <c r="C19" s="21">
        <v>1119</v>
      </c>
      <c r="D19" s="21">
        <v>4791.6000000000004</v>
      </c>
      <c r="E19" s="22">
        <f t="shared" si="2"/>
        <v>132.14500000000001</v>
      </c>
      <c r="F19" s="9">
        <f t="shared" si="3"/>
        <v>8685.6450000000004</v>
      </c>
      <c r="G19" s="29">
        <v>1273</v>
      </c>
      <c r="H19" s="23">
        <f t="shared" si="4"/>
        <v>6.8229732914375498</v>
      </c>
      <c r="I19" s="23">
        <f>H19/G23</f>
        <v>1.1428765982307454</v>
      </c>
      <c r="J19" s="22">
        <v>8663.7999999999993</v>
      </c>
      <c r="K19" s="23">
        <v>166.7</v>
      </c>
      <c r="L19" s="22">
        <f t="shared" si="5"/>
        <v>8830.5</v>
      </c>
      <c r="M19" s="14">
        <f t="shared" si="6"/>
        <v>6936.7635506677143</v>
      </c>
      <c r="N19" s="6"/>
    </row>
    <row r="20" spans="1:14" ht="23.25">
      <c r="A20" s="3" t="s">
        <v>15</v>
      </c>
      <c r="B20" s="28">
        <v>15243.9</v>
      </c>
      <c r="C20" s="21">
        <v>0</v>
      </c>
      <c r="D20" s="21">
        <v>4040.4</v>
      </c>
      <c r="E20" s="22">
        <f t="shared" si="2"/>
        <v>762.19500000000005</v>
      </c>
      <c r="F20" s="9">
        <f t="shared" si="3"/>
        <v>20046.494999999999</v>
      </c>
      <c r="G20" s="29">
        <v>3289</v>
      </c>
      <c r="H20" s="23">
        <f t="shared" si="4"/>
        <v>6.095012161751292</v>
      </c>
      <c r="I20" s="23">
        <f>H20/G23</f>
        <v>1.0209400605948564</v>
      </c>
      <c r="J20" s="22">
        <v>20028</v>
      </c>
      <c r="K20" s="23">
        <v>375</v>
      </c>
      <c r="L20" s="22">
        <f t="shared" si="5"/>
        <v>20403</v>
      </c>
      <c r="M20" s="14">
        <f t="shared" si="6"/>
        <v>6203.4052903618121</v>
      </c>
      <c r="N20" s="6"/>
    </row>
    <row r="21" spans="1:14" ht="23.25">
      <c r="A21" s="3" t="s">
        <v>16</v>
      </c>
      <c r="B21" s="28">
        <v>5246.1</v>
      </c>
      <c r="C21" s="21">
        <v>0</v>
      </c>
      <c r="D21" s="21">
        <v>2412.3000000000002</v>
      </c>
      <c r="E21" s="22">
        <f t="shared" si="2"/>
        <v>262.30500000000001</v>
      </c>
      <c r="F21" s="9">
        <f t="shared" si="3"/>
        <v>7920.7050000000008</v>
      </c>
      <c r="G21" s="29">
        <v>1765</v>
      </c>
      <c r="H21" s="23">
        <f t="shared" si="4"/>
        <v>4.4876515580736545</v>
      </c>
      <c r="I21" s="23">
        <f>H21/G23</f>
        <v>0.7517004284880493</v>
      </c>
      <c r="J21" s="22">
        <v>7902.8</v>
      </c>
      <c r="K21" s="23">
        <v>83.3</v>
      </c>
      <c r="L21" s="22">
        <f t="shared" si="5"/>
        <v>7986.1</v>
      </c>
      <c r="M21" s="14">
        <f t="shared" si="6"/>
        <v>4524.7025495750713</v>
      </c>
      <c r="N21" s="6"/>
    </row>
    <row r="22" spans="1:14" ht="30.75" customHeight="1">
      <c r="A22" s="4" t="s">
        <v>9</v>
      </c>
      <c r="B22" s="11">
        <f>SUM(B13:B21)</f>
        <v>126098</v>
      </c>
      <c r="C22" s="11">
        <f t="shared" ref="C22:L22" si="7">SUM(C13:C21)</f>
        <v>3974.5</v>
      </c>
      <c r="D22" s="11">
        <f t="shared" si="7"/>
        <v>35334.500000000007</v>
      </c>
      <c r="E22" s="11">
        <f t="shared" si="7"/>
        <v>6304.9000000000005</v>
      </c>
      <c r="F22" s="11">
        <f t="shared" si="7"/>
        <v>171711.9</v>
      </c>
      <c r="G22" s="11">
        <f t="shared" si="7"/>
        <v>28758</v>
      </c>
      <c r="H22" s="30">
        <f t="shared" si="7"/>
        <v>72.270612706959895</v>
      </c>
      <c r="I22" s="11">
        <f t="shared" si="7"/>
        <v>12.105630269172515</v>
      </c>
      <c r="J22" s="11">
        <f t="shared" si="7"/>
        <v>170945.99999999997</v>
      </c>
      <c r="K22" s="11">
        <f t="shared" si="7"/>
        <v>1354.1</v>
      </c>
      <c r="L22" s="11">
        <f t="shared" si="7"/>
        <v>172300.09999999998</v>
      </c>
      <c r="M22" s="11" t="s">
        <v>28</v>
      </c>
      <c r="N22" s="7"/>
    </row>
    <row r="23" spans="1:14" ht="23.25" customHeight="1">
      <c r="A23" s="12"/>
      <c r="B23" s="12"/>
      <c r="C23" s="12"/>
      <c r="D23" s="12"/>
      <c r="E23" s="12"/>
      <c r="F23" s="12"/>
      <c r="G23" s="13">
        <v>5.97</v>
      </c>
      <c r="H23" s="12"/>
      <c r="I23" s="12"/>
      <c r="J23" s="12"/>
      <c r="K23" s="12"/>
      <c r="L23" s="12"/>
      <c r="M23" s="12"/>
      <c r="N23" s="12"/>
    </row>
    <row r="24" spans="1:14" ht="29.25" customHeight="1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</row>
    <row r="25" spans="1:14">
      <c r="A25" s="31"/>
      <c r="B25" s="32"/>
      <c r="C25" s="32"/>
      <c r="D25" s="32"/>
      <c r="E25" s="32"/>
      <c r="F25" s="32"/>
      <c r="G25" s="12"/>
      <c r="H25" s="12"/>
      <c r="I25" s="12"/>
      <c r="J25" s="12"/>
      <c r="K25" s="12"/>
      <c r="L25" s="12"/>
      <c r="M25" s="12"/>
      <c r="N25" s="12"/>
    </row>
    <row r="26" spans="1:14" ht="105" customHeight="1">
      <c r="A26" s="12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>
      <c r="A27" s="12"/>
      <c r="B27" s="31"/>
      <c r="C27" s="31"/>
      <c r="D27" s="31"/>
      <c r="E27" s="31"/>
      <c r="F27" s="31"/>
      <c r="G27" s="31"/>
      <c r="H27" s="31"/>
      <c r="I27" s="31"/>
      <c r="J27" s="12"/>
      <c r="K27" s="31"/>
      <c r="L27" s="31"/>
      <c r="M27" s="12"/>
      <c r="N27" s="12"/>
    </row>
    <row r="28" spans="1:14">
      <c r="A28" s="12"/>
      <c r="B28" s="33"/>
      <c r="C28" s="33"/>
      <c r="D28" s="33"/>
      <c r="E28" s="33"/>
      <c r="F28" s="33"/>
      <c r="G28" s="33"/>
      <c r="H28" s="33"/>
      <c r="I28" s="33"/>
      <c r="J28" s="34"/>
      <c r="K28" s="33"/>
      <c r="L28" s="33"/>
      <c r="M28" s="34"/>
      <c r="N28" s="34"/>
    </row>
    <row r="29" spans="1:14">
      <c r="A29" s="12"/>
      <c r="B29" s="33"/>
      <c r="C29" s="33"/>
      <c r="D29" s="33"/>
      <c r="E29" s="33"/>
      <c r="F29" s="33"/>
      <c r="G29" s="33"/>
      <c r="H29" s="33"/>
      <c r="I29" s="33"/>
      <c r="J29" s="34"/>
      <c r="K29" s="33"/>
      <c r="L29" s="33"/>
      <c r="M29" s="34"/>
      <c r="N29" s="34"/>
    </row>
    <row r="30" spans="1:14">
      <c r="A30" s="12"/>
      <c r="B30" s="33"/>
      <c r="C30" s="33"/>
      <c r="D30" s="33"/>
      <c r="E30" s="33"/>
      <c r="F30" s="33"/>
      <c r="G30" s="33"/>
      <c r="H30" s="33"/>
      <c r="I30" s="33"/>
      <c r="J30" s="34"/>
      <c r="K30" s="33"/>
      <c r="L30" s="33"/>
      <c r="M30" s="34"/>
      <c r="N30" s="34"/>
    </row>
    <row r="31" spans="1:14">
      <c r="A31" s="12"/>
      <c r="B31" s="33"/>
      <c r="C31" s="33"/>
      <c r="D31" s="33"/>
      <c r="E31" s="33"/>
      <c r="F31" s="33"/>
      <c r="G31" s="33"/>
      <c r="H31" s="33"/>
      <c r="I31" s="33"/>
      <c r="J31" s="34"/>
      <c r="K31" s="33"/>
      <c r="L31" s="33"/>
      <c r="M31" s="34"/>
      <c r="N31" s="34"/>
    </row>
    <row r="32" spans="1:14">
      <c r="A32" s="12"/>
      <c r="B32" s="33"/>
      <c r="C32" s="33"/>
      <c r="D32" s="33"/>
      <c r="E32" s="33"/>
      <c r="F32" s="33"/>
      <c r="G32" s="33"/>
      <c r="H32" s="33"/>
      <c r="I32" s="33"/>
      <c r="J32" s="34"/>
      <c r="K32" s="33"/>
      <c r="L32" s="33"/>
      <c r="M32" s="34"/>
      <c r="N32" s="34"/>
    </row>
    <row r="33" spans="1:14">
      <c r="A33" s="12"/>
      <c r="B33" s="33"/>
      <c r="C33" s="33"/>
      <c r="D33" s="33"/>
      <c r="E33" s="33"/>
      <c r="F33" s="33"/>
      <c r="G33" s="33"/>
      <c r="H33" s="33"/>
      <c r="I33" s="33"/>
      <c r="J33" s="34"/>
      <c r="K33" s="33"/>
      <c r="L33" s="33"/>
      <c r="M33" s="34"/>
      <c r="N33" s="34"/>
    </row>
    <row r="34" spans="1:14">
      <c r="A34" s="12"/>
      <c r="B34" s="33"/>
      <c r="C34" s="33"/>
      <c r="D34" s="33"/>
      <c r="E34" s="33"/>
      <c r="F34" s="33"/>
      <c r="G34" s="33"/>
      <c r="H34" s="33"/>
      <c r="I34" s="33"/>
      <c r="J34" s="34"/>
      <c r="K34" s="33"/>
      <c r="L34" s="33"/>
      <c r="M34" s="34"/>
      <c r="N34" s="34"/>
    </row>
    <row r="35" spans="1:14">
      <c r="A35" s="12"/>
      <c r="B35" s="33"/>
      <c r="C35" s="33"/>
      <c r="D35" s="33"/>
      <c r="E35" s="33"/>
      <c r="F35" s="33"/>
      <c r="G35" s="33"/>
      <c r="H35" s="33"/>
      <c r="I35" s="33"/>
      <c r="J35" s="34"/>
      <c r="K35" s="33"/>
      <c r="L35" s="33"/>
      <c r="M35" s="34"/>
      <c r="N35" s="34"/>
    </row>
    <row r="36" spans="1:14">
      <c r="A36" s="12"/>
      <c r="B36" s="33"/>
      <c r="C36" s="33"/>
      <c r="D36" s="33"/>
      <c r="E36" s="33"/>
      <c r="F36" s="33"/>
      <c r="G36" s="33"/>
      <c r="H36" s="33"/>
      <c r="I36" s="33"/>
      <c r="J36" s="34"/>
      <c r="K36" s="33"/>
      <c r="L36" s="33"/>
      <c r="M36" s="34"/>
      <c r="N36" s="34"/>
    </row>
    <row r="37" spans="1:14">
      <c r="A37" s="12"/>
      <c r="B37" s="33"/>
      <c r="C37" s="33"/>
      <c r="D37" s="33"/>
      <c r="E37" s="33"/>
      <c r="F37" s="33"/>
      <c r="G37" s="33"/>
      <c r="H37" s="33"/>
      <c r="I37" s="33"/>
      <c r="J37" s="35"/>
      <c r="K37" s="33"/>
      <c r="L37" s="33"/>
      <c r="M37" s="35"/>
      <c r="N37" s="35"/>
    </row>
    <row r="38" spans="1:14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</row>
    <row r="39" spans="1:14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</row>
  </sheetData>
  <printOptions horizontalCentered="1"/>
  <pageMargins left="0.15748031496062992" right="0.15748031496062992" top="0.74803149606299213" bottom="0.74803149606299213" header="0.31496062992125984" footer="0.31496062992125984"/>
  <pageSetup paperSize="9" scale="49" orientation="landscape" r:id="rId1"/>
  <rowBreaks count="1" manualBreakCount="1">
    <brk id="2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01.07.2022 года</vt:lpstr>
      <vt:lpstr>'на 01.07.2022 года'!Область_печати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Скворцова</cp:lastModifiedBy>
  <cp:lastPrinted>2024-10-15T11:31:51Z</cp:lastPrinted>
  <dcterms:created xsi:type="dcterms:W3CDTF">2015-11-02T06:59:42Z</dcterms:created>
  <dcterms:modified xsi:type="dcterms:W3CDTF">2024-11-06T09:36:01Z</dcterms:modified>
</cp:coreProperties>
</file>