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570" windowWidth="15480" windowHeight="6855"/>
  </bookViews>
  <sheets>
    <sheet name="на 01.07.2022 года" sheetId="3" r:id="rId1"/>
  </sheets>
  <definedNames>
    <definedName name="_xlnm.Print_Area" localSheetId="0">'на 01.07.2022 года'!$A$1:$M$23</definedName>
  </definedNames>
  <calcPr calcId="124519" iterate="1"/>
</workbook>
</file>

<file path=xl/calcChain.xml><?xml version="1.0" encoding="utf-8"?>
<calcChain xmlns="http://schemas.openxmlformats.org/spreadsheetml/2006/main">
  <c r="C22" i="3"/>
  <c r="D22"/>
  <c r="G22"/>
  <c r="J22"/>
  <c r="K22"/>
  <c r="B22"/>
  <c r="L13"/>
  <c r="M13" s="1"/>
  <c r="L15"/>
  <c r="M15" s="1"/>
  <c r="L16"/>
  <c r="M16" s="1"/>
  <c r="L17"/>
  <c r="M17" s="1"/>
  <c r="L18"/>
  <c r="M18" s="1"/>
  <c r="L19"/>
  <c r="M19" s="1"/>
  <c r="L20"/>
  <c r="M20" s="1"/>
  <c r="L21"/>
  <c r="M21" s="1"/>
  <c r="L14"/>
  <c r="M14" s="1"/>
  <c r="L11"/>
  <c r="J11"/>
  <c r="E13"/>
  <c r="F13" s="1"/>
  <c r="E15"/>
  <c r="F15" s="1"/>
  <c r="E16"/>
  <c r="F16" s="1"/>
  <c r="E17"/>
  <c r="F17" s="1"/>
  <c r="E18"/>
  <c r="F18" s="1"/>
  <c r="E19"/>
  <c r="F19" s="1"/>
  <c r="E20"/>
  <c r="F20" s="1"/>
  <c r="E21"/>
  <c r="F21" s="1"/>
  <c r="E14"/>
  <c r="F14" s="1"/>
  <c r="H14" s="1"/>
  <c r="I14" s="1"/>
  <c r="L22" l="1"/>
  <c r="F22"/>
  <c r="E22"/>
  <c r="H21"/>
  <c r="I21" s="1"/>
  <c r="H20"/>
  <c r="I20" s="1"/>
  <c r="H19"/>
  <c r="I19" s="1"/>
  <c r="H18"/>
  <c r="I18" s="1"/>
  <c r="H17"/>
  <c r="I17" s="1"/>
  <c r="H16"/>
  <c r="I16" s="1"/>
  <c r="H15"/>
  <c r="I15" s="1"/>
  <c r="H13"/>
  <c r="I13" s="1"/>
  <c r="I22" l="1"/>
  <c r="H22"/>
  <c r="H5"/>
  <c r="I5" s="1"/>
  <c r="H6"/>
  <c r="I6" s="1"/>
  <c r="H7"/>
  <c r="I7" s="1"/>
  <c r="H8"/>
  <c r="I8" s="1"/>
  <c r="H9"/>
  <c r="I9" s="1"/>
  <c r="H10"/>
  <c r="I10" s="1"/>
  <c r="H4"/>
  <c r="I4" s="1"/>
  <c r="E4"/>
  <c r="E5"/>
  <c r="E6"/>
  <c r="E7"/>
  <c r="E8"/>
  <c r="E9"/>
  <c r="E10"/>
  <c r="D11"/>
  <c r="C11"/>
  <c r="G11"/>
  <c r="H11" s="1"/>
  <c r="I11" s="1"/>
  <c r="B11"/>
  <c r="M11" l="1"/>
</calcChain>
</file>

<file path=xl/sharedStrings.xml><?xml version="1.0" encoding="utf-8"?>
<sst xmlns="http://schemas.openxmlformats.org/spreadsheetml/2006/main" count="33" uniqueCount="33">
  <si>
    <t>Н</t>
  </si>
  <si>
    <t>город Кириллов</t>
  </si>
  <si>
    <t>Алешинское</t>
  </si>
  <si>
    <t>Липовское</t>
  </si>
  <si>
    <t>Николоторжское</t>
  </si>
  <si>
    <t>Талицкое</t>
  </si>
  <si>
    <t>Ферапонтовское</t>
  </si>
  <si>
    <t>Чарозеро</t>
  </si>
  <si>
    <t>итого</t>
  </si>
  <si>
    <t>Итого</t>
  </si>
  <si>
    <t>ГП поселок Шексна</t>
  </si>
  <si>
    <t>СП Ершовское</t>
  </si>
  <si>
    <t>СП Железнодорожное</t>
  </si>
  <si>
    <t>СП Нифантовское</t>
  </si>
  <si>
    <t>СП Сиземское</t>
  </si>
  <si>
    <t>СП Угольское</t>
  </si>
  <si>
    <t>СП Чуровское</t>
  </si>
  <si>
    <t>Поправочный коэффициент к среднему по району</t>
  </si>
  <si>
    <t>Дотация на выравнивание бюджетной обеспеченности поселений в текущем финансовом году,        тыс.руб.</t>
  </si>
  <si>
    <t>ИТОГО доходов, тыс.руб.</t>
  </si>
  <si>
    <t>Доходы на 1 жителя, тыс.руб.</t>
  </si>
  <si>
    <t>Среднедушевые расходы, тыс.руб.</t>
  </si>
  <si>
    <t>5 % от объема прогноза налоговых и неналоговых доходов, тыс.руб.</t>
  </si>
  <si>
    <t>Гарантии по доплатам к пенсиям, тыс.руб.</t>
  </si>
  <si>
    <t>Среднедушевые расходы с учетом гарантий, тыс.руб.</t>
  </si>
  <si>
    <t>Среднедушевые расходы на 1 жителя.руб.</t>
  </si>
  <si>
    <t>СП Чебсарское</t>
  </si>
  <si>
    <t xml:space="preserve">СП Никольское </t>
  </si>
  <si>
    <t>X</t>
  </si>
  <si>
    <t>Дотация на поддержку мер сбалансированности бюджетов поселений в текущем году, тыс.руб.</t>
  </si>
  <si>
    <t>Расчет расходов на душу населения бюджетов поселений на 2024 год</t>
  </si>
  <si>
    <t>Численность постоянного населения на 01.01.2023 года, чел</t>
  </si>
  <si>
    <t>Прогноз поступления налоговых  и неналоговых доходов на 01.07.2023 года (без акцизов, платы за возмещение вреда),        тыс.руб.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</si>
</sst>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1" xfId="2" applyFont="1" applyFill="1" applyBorder="1" applyAlignment="1">
      <alignment wrapText="1"/>
    </xf>
    <xf numFmtId="165" fontId="6" fillId="0" borderId="1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9" fillId="0" borderId="2" xfId="2" applyFont="1" applyFill="1" applyBorder="1" applyAlignment="1">
      <alignment vertical="center" wrapText="1"/>
    </xf>
    <xf numFmtId="0" fontId="10" fillId="0" borderId="0" xfId="0" applyFont="1"/>
    <xf numFmtId="0" fontId="5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Border="1"/>
    <xf numFmtId="164" fontId="6" fillId="2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6" fillId="0" borderId="1" xfId="0" applyFont="1" applyFill="1" applyBorder="1"/>
    <xf numFmtId="0" fontId="7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0" fontId="6" fillId="0" borderId="0" xfId="0" applyFont="1" applyFill="1"/>
    <xf numFmtId="2" fontId="6" fillId="0" borderId="3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164" fontId="9" fillId="0" borderId="1" xfId="2" applyNumberFormat="1" applyFon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/>
    <xf numFmtId="1" fontId="6" fillId="0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0" xfId="0" applyFill="1"/>
    <xf numFmtId="164" fontId="8" fillId="0" borderId="1" xfId="2" applyNumberFormat="1" applyFont="1" applyFill="1" applyBorder="1" applyAlignment="1">
      <alignment horizontal="center"/>
    </xf>
    <xf numFmtId="3" fontId="8" fillId="0" borderId="1" xfId="2" applyNumberFormat="1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31.08.07 согл прогноз дох поселений на 2008 год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N39"/>
  <sheetViews>
    <sheetView tabSelected="1" view="pageBreakPreview" zoomScale="63" zoomScaleNormal="93" zoomScaleSheetLayoutView="63" workbookViewId="0">
      <selection activeCell="H26" sqref="H26"/>
    </sheetView>
  </sheetViews>
  <sheetFormatPr defaultRowHeight="15"/>
  <cols>
    <col min="1" max="1" width="35.5703125" customWidth="1"/>
    <col min="2" max="2" width="19.140625" customWidth="1"/>
    <col min="3" max="3" width="22" customWidth="1"/>
    <col min="4" max="4" width="31.42578125" customWidth="1"/>
    <col min="5" max="5" width="21.140625" customWidth="1"/>
    <col min="6" max="6" width="17.5703125" customWidth="1"/>
    <col min="7" max="7" width="20.42578125" customWidth="1"/>
    <col min="8" max="8" width="15.85546875" customWidth="1"/>
    <col min="9" max="9" width="19.5703125" customWidth="1"/>
    <col min="10" max="10" width="24.85546875" customWidth="1"/>
    <col min="11" max="12" width="19.5703125" customWidth="1"/>
    <col min="13" max="14" width="24.85546875" customWidth="1"/>
  </cols>
  <sheetData>
    <row r="1" spans="1:14" ht="58.5" customHeight="1">
      <c r="A1" s="1"/>
      <c r="B1" s="16" t="s">
        <v>30</v>
      </c>
      <c r="C1" s="16"/>
      <c r="D1" s="16"/>
      <c r="E1" s="16"/>
      <c r="F1" s="17"/>
      <c r="G1" s="37"/>
    </row>
    <row r="2" spans="1:14" ht="258" customHeight="1">
      <c r="A2" s="23"/>
      <c r="B2" s="10" t="s">
        <v>32</v>
      </c>
      <c r="C2" s="10" t="s">
        <v>18</v>
      </c>
      <c r="D2" s="10" t="s">
        <v>29</v>
      </c>
      <c r="E2" s="10" t="s">
        <v>22</v>
      </c>
      <c r="F2" s="10" t="s">
        <v>19</v>
      </c>
      <c r="G2" s="10" t="s">
        <v>31</v>
      </c>
      <c r="H2" s="10" t="s">
        <v>20</v>
      </c>
      <c r="I2" s="10" t="s">
        <v>17</v>
      </c>
      <c r="J2" s="10" t="s">
        <v>21</v>
      </c>
      <c r="K2" s="10" t="s">
        <v>23</v>
      </c>
      <c r="L2" s="10" t="s">
        <v>24</v>
      </c>
      <c r="M2" s="10" t="s">
        <v>25</v>
      </c>
      <c r="N2" s="18"/>
    </row>
    <row r="3" spans="1:14" ht="23.25" hidden="1">
      <c r="A3" s="23"/>
      <c r="B3" s="24"/>
      <c r="C3" s="24"/>
      <c r="D3" s="24"/>
      <c r="E3" s="24"/>
      <c r="F3" s="24"/>
      <c r="G3" s="33" t="s">
        <v>0</v>
      </c>
      <c r="H3" s="24"/>
      <c r="I3" s="24"/>
      <c r="J3" s="23"/>
      <c r="K3" s="24"/>
      <c r="L3" s="23"/>
      <c r="M3" s="23"/>
      <c r="N3" s="19"/>
    </row>
    <row r="4" spans="1:14" ht="23.25" hidden="1">
      <c r="A4" s="23" t="s">
        <v>1</v>
      </c>
      <c r="B4" s="36">
        <v>20278</v>
      </c>
      <c r="C4" s="36">
        <v>1131.5999999999999</v>
      </c>
      <c r="D4" s="36">
        <v>3974.1</v>
      </c>
      <c r="E4" s="13">
        <f>B4*5/100</f>
        <v>1013.9</v>
      </c>
      <c r="F4" s="13">
        <v>26397.599999999999</v>
      </c>
      <c r="G4" s="34">
        <v>7990</v>
      </c>
      <c r="H4" s="14">
        <f>F4/G4</f>
        <v>3.3038297872340423</v>
      </c>
      <c r="I4" s="14">
        <f>H4/G12</f>
        <v>0.95486410035665958</v>
      </c>
      <c r="J4" s="25">
        <v>26263.1</v>
      </c>
      <c r="K4" s="14"/>
      <c r="L4" s="25">
        <v>26263.1</v>
      </c>
      <c r="M4" s="25">
        <v>26263.1</v>
      </c>
      <c r="N4" s="20"/>
    </row>
    <row r="5" spans="1:14" ht="23.25" hidden="1">
      <c r="A5" s="23" t="s">
        <v>2</v>
      </c>
      <c r="B5" s="36">
        <v>1642</v>
      </c>
      <c r="C5" s="36">
        <v>1935.4</v>
      </c>
      <c r="D5" s="36">
        <v>204.8</v>
      </c>
      <c r="E5" s="13">
        <f t="shared" ref="E5:E10" si="0">B5*5/100</f>
        <v>82.1</v>
      </c>
      <c r="F5" s="13">
        <v>3864.3</v>
      </c>
      <c r="G5" s="34">
        <v>914</v>
      </c>
      <c r="H5" s="14">
        <f t="shared" ref="H5:H11" si="1">F5/G5</f>
        <v>4.2278993435448582</v>
      </c>
      <c r="I5" s="14">
        <f>H5/G12</f>
        <v>1.2219362264580516</v>
      </c>
      <c r="J5" s="25">
        <v>3858.2</v>
      </c>
      <c r="K5" s="14"/>
      <c r="L5" s="25">
        <v>3858.2</v>
      </c>
      <c r="M5" s="25">
        <v>3858.2</v>
      </c>
      <c r="N5" s="20"/>
    </row>
    <row r="6" spans="1:14" ht="23.25" hidden="1">
      <c r="A6" s="23" t="s">
        <v>3</v>
      </c>
      <c r="B6" s="36">
        <v>754</v>
      </c>
      <c r="C6" s="36">
        <v>1891.1</v>
      </c>
      <c r="D6" s="36">
        <v>161.69999999999999</v>
      </c>
      <c r="E6" s="13">
        <f t="shared" si="0"/>
        <v>37.700000000000003</v>
      </c>
      <c r="F6" s="13">
        <v>2844.5</v>
      </c>
      <c r="G6" s="34">
        <v>916</v>
      </c>
      <c r="H6" s="14">
        <f t="shared" si="1"/>
        <v>3.1053493449781659</v>
      </c>
      <c r="I6" s="14">
        <f>H6/G12</f>
        <v>0.8974998106873312</v>
      </c>
      <c r="J6" s="25">
        <v>2852.4</v>
      </c>
      <c r="K6" s="14"/>
      <c r="L6" s="25">
        <v>2852.4</v>
      </c>
      <c r="M6" s="25">
        <v>2852.4</v>
      </c>
      <c r="N6" s="20"/>
    </row>
    <row r="7" spans="1:14" ht="23.25" hidden="1">
      <c r="A7" s="23" t="s">
        <v>4</v>
      </c>
      <c r="B7" s="36">
        <v>1268</v>
      </c>
      <c r="C7" s="36">
        <v>3011.4</v>
      </c>
      <c r="D7" s="36">
        <v>697.4</v>
      </c>
      <c r="E7" s="13">
        <f t="shared" si="0"/>
        <v>63.4</v>
      </c>
      <c r="F7" s="13">
        <v>5040.2</v>
      </c>
      <c r="G7" s="34">
        <v>1457</v>
      </c>
      <c r="H7" s="14">
        <f t="shared" si="1"/>
        <v>3.4592999313658201</v>
      </c>
      <c r="I7" s="14">
        <f>H7/G12</f>
        <v>0.99979766802480352</v>
      </c>
      <c r="J7" s="25">
        <v>5041.2</v>
      </c>
      <c r="K7" s="14"/>
      <c r="L7" s="25">
        <v>5041.2</v>
      </c>
      <c r="M7" s="25">
        <v>5041.2</v>
      </c>
      <c r="N7" s="20"/>
    </row>
    <row r="8" spans="1:14" ht="23.25" hidden="1">
      <c r="A8" s="23" t="s">
        <v>5</v>
      </c>
      <c r="B8" s="36">
        <v>1267</v>
      </c>
      <c r="C8" s="36">
        <v>3484</v>
      </c>
      <c r="D8" s="36">
        <v>399.9</v>
      </c>
      <c r="E8" s="13">
        <f t="shared" si="0"/>
        <v>63.35</v>
      </c>
      <c r="F8" s="13">
        <v>5214.3</v>
      </c>
      <c r="G8" s="34">
        <v>1591</v>
      </c>
      <c r="H8" s="14">
        <f t="shared" si="1"/>
        <v>3.277372721558768</v>
      </c>
      <c r="I8" s="14">
        <f>H8/G12</f>
        <v>0.94721754958345894</v>
      </c>
      <c r="J8" s="25">
        <v>5229.6000000000004</v>
      </c>
      <c r="K8" s="14"/>
      <c r="L8" s="25">
        <v>5229.6000000000004</v>
      </c>
      <c r="M8" s="25">
        <v>5229.6000000000004</v>
      </c>
      <c r="N8" s="20"/>
    </row>
    <row r="9" spans="1:14" ht="23.25" hidden="1">
      <c r="A9" s="23" t="s">
        <v>6</v>
      </c>
      <c r="B9" s="36">
        <v>1510</v>
      </c>
      <c r="C9" s="36">
        <v>2700.2</v>
      </c>
      <c r="D9" s="36">
        <v>1574.2</v>
      </c>
      <c r="E9" s="13">
        <f t="shared" si="0"/>
        <v>75.5</v>
      </c>
      <c r="F9" s="13">
        <v>5859.9</v>
      </c>
      <c r="G9" s="34">
        <v>1623</v>
      </c>
      <c r="H9" s="14">
        <f t="shared" si="1"/>
        <v>3.6105360443622918</v>
      </c>
      <c r="I9" s="14">
        <f>H9/G12</f>
        <v>1.0435075272723386</v>
      </c>
      <c r="J9" s="25">
        <v>5840.2</v>
      </c>
      <c r="K9" s="14"/>
      <c r="L9" s="25">
        <v>5840.2</v>
      </c>
      <c r="M9" s="25">
        <v>5840.2</v>
      </c>
      <c r="N9" s="20"/>
    </row>
    <row r="10" spans="1:14" ht="23.25" hidden="1">
      <c r="A10" s="23" t="s">
        <v>7</v>
      </c>
      <c r="B10" s="36">
        <v>469</v>
      </c>
      <c r="C10" s="36">
        <v>2073.8000000000002</v>
      </c>
      <c r="D10" s="36">
        <v>555.1</v>
      </c>
      <c r="E10" s="13">
        <f t="shared" si="0"/>
        <v>23.45</v>
      </c>
      <c r="F10" s="13">
        <v>3121.4</v>
      </c>
      <c r="G10" s="34">
        <v>631</v>
      </c>
      <c r="H10" s="14">
        <f t="shared" si="1"/>
        <v>4.9467511885895403</v>
      </c>
      <c r="I10" s="14">
        <f>H10/G12</f>
        <v>1.429696875314896</v>
      </c>
      <c r="J10" s="25">
        <v>3122.1</v>
      </c>
      <c r="K10" s="14"/>
      <c r="L10" s="25">
        <v>3122.1</v>
      </c>
      <c r="M10" s="25">
        <v>3122.1</v>
      </c>
      <c r="N10" s="20"/>
    </row>
    <row r="11" spans="1:14" ht="23.25" hidden="1">
      <c r="A11" s="23" t="s">
        <v>8</v>
      </c>
      <c r="B11" s="36">
        <f>SUM(B4:B10)</f>
        <v>27188</v>
      </c>
      <c r="C11" s="36">
        <f>SUM(C4:C10)</f>
        <v>16227.5</v>
      </c>
      <c r="D11" s="36">
        <f>SUM(D4:D10)</f>
        <v>7567.1999999999989</v>
      </c>
      <c r="E11" s="13">
        <v>1359.5</v>
      </c>
      <c r="F11" s="13">
        <v>52342.2</v>
      </c>
      <c r="G11" s="34">
        <f>SUM(G4:G10)</f>
        <v>15122</v>
      </c>
      <c r="H11" s="14">
        <f t="shared" si="1"/>
        <v>3.461327866684301</v>
      </c>
      <c r="I11" s="14">
        <f>H11/G12</f>
        <v>1.000383776498353</v>
      </c>
      <c r="J11" s="25">
        <f>SUM(J4:J10)</f>
        <v>52206.799999999988</v>
      </c>
      <c r="K11" s="14"/>
      <c r="L11" s="25">
        <f>SUM(L4:L10)</f>
        <v>52206.799999999988</v>
      </c>
      <c r="M11" s="25">
        <f>SUM(M4:M10)</f>
        <v>52206.799999999988</v>
      </c>
      <c r="N11" s="20"/>
    </row>
    <row r="12" spans="1:14" ht="23.25" hidden="1">
      <c r="A12" s="26"/>
      <c r="B12" s="26"/>
      <c r="C12" s="26"/>
      <c r="D12" s="26"/>
      <c r="E12" s="26"/>
      <c r="F12" s="26"/>
      <c r="G12" s="35">
        <v>3.46</v>
      </c>
      <c r="H12" s="26"/>
      <c r="I12" s="27"/>
      <c r="J12" s="26"/>
      <c r="K12" s="28"/>
      <c r="L12" s="26"/>
      <c r="M12" s="26"/>
      <c r="N12" s="11"/>
    </row>
    <row r="13" spans="1:14" ht="23.25">
      <c r="A13" s="12" t="s">
        <v>10</v>
      </c>
      <c r="B13" s="38">
        <v>66156.800000000003</v>
      </c>
      <c r="C13" s="36">
        <v>0</v>
      </c>
      <c r="D13" s="13">
        <v>5030.6000000000004</v>
      </c>
      <c r="E13" s="13">
        <f>B13*5%</f>
        <v>3307.84</v>
      </c>
      <c r="F13" s="25">
        <f>B13+C13+D13+E13</f>
        <v>74495.240000000005</v>
      </c>
      <c r="G13" s="39">
        <v>16048</v>
      </c>
      <c r="H13" s="14">
        <f>F13/G13</f>
        <v>4.6420264207377873</v>
      </c>
      <c r="I13" s="14">
        <f>H13/G23</f>
        <v>0.83489683826219196</v>
      </c>
      <c r="J13" s="13">
        <v>74058.3</v>
      </c>
      <c r="K13" s="14">
        <v>0</v>
      </c>
      <c r="L13" s="13">
        <f>J13+K13</f>
        <v>74058.3</v>
      </c>
      <c r="M13" s="32">
        <f>L13/G13*1000</f>
        <v>4614.7993519441679</v>
      </c>
      <c r="N13" s="21"/>
    </row>
    <row r="14" spans="1:14" ht="23.25">
      <c r="A14" s="12" t="s">
        <v>26</v>
      </c>
      <c r="B14" s="38">
        <v>1771.5</v>
      </c>
      <c r="C14" s="36">
        <v>614.20000000000005</v>
      </c>
      <c r="D14" s="36">
        <v>8513.2000000000007</v>
      </c>
      <c r="E14" s="13">
        <f>B14*5%</f>
        <v>88.575000000000003</v>
      </c>
      <c r="F14" s="25">
        <f>B14+C14+D14+E14</f>
        <v>10987.475000000002</v>
      </c>
      <c r="G14" s="39">
        <v>1035</v>
      </c>
      <c r="H14" s="14">
        <f>F14/G14</f>
        <v>10.615917874396137</v>
      </c>
      <c r="I14" s="14">
        <f>H14/G23</f>
        <v>1.90933774719355</v>
      </c>
      <c r="J14" s="13">
        <v>10991.3</v>
      </c>
      <c r="K14" s="14">
        <v>145.80000000000001</v>
      </c>
      <c r="L14" s="13">
        <f>J14+K14</f>
        <v>11137.099999999999</v>
      </c>
      <c r="M14" s="32">
        <f>L14/G14*1000</f>
        <v>10760.483091787439</v>
      </c>
      <c r="N14" s="21"/>
    </row>
    <row r="15" spans="1:14" ht="23.25">
      <c r="A15" s="12" t="s">
        <v>11</v>
      </c>
      <c r="B15" s="38">
        <v>1399</v>
      </c>
      <c r="C15" s="36">
        <v>991.2</v>
      </c>
      <c r="D15" s="36">
        <v>4853.1000000000004</v>
      </c>
      <c r="E15" s="13">
        <f t="shared" ref="E15:E21" si="2">B15*5%</f>
        <v>69.95</v>
      </c>
      <c r="F15" s="25">
        <f t="shared" ref="F15:F21" si="3">B15+C15+D15+E15</f>
        <v>7313.25</v>
      </c>
      <c r="G15" s="39">
        <v>701</v>
      </c>
      <c r="H15" s="14">
        <f t="shared" ref="H15:H21" si="4">F15/G15</f>
        <v>10.432596291012839</v>
      </c>
      <c r="I15" s="14">
        <f>H15/G23</f>
        <v>1.8763662393907985</v>
      </c>
      <c r="J15" s="13">
        <v>7327.4</v>
      </c>
      <c r="K15" s="14">
        <v>437.5</v>
      </c>
      <c r="L15" s="13">
        <f t="shared" ref="L15:L21" si="5">J15+K15</f>
        <v>7764.9</v>
      </c>
      <c r="M15" s="32">
        <f t="shared" ref="M15:M21" si="6">L15/G15*1000</f>
        <v>11076.890156918687</v>
      </c>
      <c r="N15" s="21"/>
    </row>
    <row r="16" spans="1:14" ht="27.75" customHeight="1">
      <c r="A16" s="12" t="s">
        <v>12</v>
      </c>
      <c r="B16" s="38">
        <v>6869</v>
      </c>
      <c r="C16" s="13">
        <v>479.3</v>
      </c>
      <c r="D16" s="13">
        <v>0</v>
      </c>
      <c r="E16" s="13">
        <f t="shared" si="2"/>
        <v>343.45000000000005</v>
      </c>
      <c r="F16" s="25">
        <f t="shared" si="3"/>
        <v>7691.75</v>
      </c>
      <c r="G16" s="39">
        <v>651</v>
      </c>
      <c r="H16" s="14">
        <f t="shared" si="4"/>
        <v>11.815284178187405</v>
      </c>
      <c r="I16" s="14">
        <f>H16/G23</f>
        <v>2.125051111184785</v>
      </c>
      <c r="J16" s="13">
        <v>7709.7</v>
      </c>
      <c r="K16" s="14">
        <v>0</v>
      </c>
      <c r="L16" s="13">
        <f t="shared" si="5"/>
        <v>7709.7</v>
      </c>
      <c r="M16" s="32">
        <f t="shared" si="6"/>
        <v>11842.857142857143</v>
      </c>
      <c r="N16" s="21"/>
    </row>
    <row r="17" spans="1:14" ht="23.25">
      <c r="A17" s="12" t="s">
        <v>27</v>
      </c>
      <c r="B17" s="38">
        <v>10415.799999999999</v>
      </c>
      <c r="C17" s="36">
        <v>0</v>
      </c>
      <c r="D17" s="36">
        <v>5087.2</v>
      </c>
      <c r="E17" s="13">
        <f t="shared" si="2"/>
        <v>520.79</v>
      </c>
      <c r="F17" s="25">
        <f t="shared" si="3"/>
        <v>16023.79</v>
      </c>
      <c r="G17" s="39">
        <v>1658</v>
      </c>
      <c r="H17" s="14">
        <f t="shared" si="4"/>
        <v>9.6645295536791327</v>
      </c>
      <c r="I17" s="14">
        <f>H17/G23</f>
        <v>1.7382247398703476</v>
      </c>
      <c r="J17" s="13">
        <v>16040.2</v>
      </c>
      <c r="K17" s="14">
        <v>0</v>
      </c>
      <c r="L17" s="13">
        <f t="shared" si="5"/>
        <v>16040.2</v>
      </c>
      <c r="M17" s="32">
        <f t="shared" si="6"/>
        <v>9674.427020506635</v>
      </c>
      <c r="N17" s="21"/>
    </row>
    <row r="18" spans="1:14" ht="23.25">
      <c r="A18" s="12" t="s">
        <v>13</v>
      </c>
      <c r="B18" s="38">
        <v>5730.9</v>
      </c>
      <c r="C18" s="36">
        <v>0</v>
      </c>
      <c r="D18" s="36">
        <v>3399.4</v>
      </c>
      <c r="E18" s="13">
        <f t="shared" si="2"/>
        <v>286.54500000000002</v>
      </c>
      <c r="F18" s="25">
        <f t="shared" si="3"/>
        <v>9416.8449999999993</v>
      </c>
      <c r="G18" s="39">
        <v>2542</v>
      </c>
      <c r="H18" s="14">
        <f t="shared" si="4"/>
        <v>3.7045023603461837</v>
      </c>
      <c r="I18" s="14">
        <f>H18/G23</f>
        <v>0.66627740293996118</v>
      </c>
      <c r="J18" s="13">
        <v>9469.5</v>
      </c>
      <c r="K18" s="14">
        <v>145.80000000000001</v>
      </c>
      <c r="L18" s="13">
        <f t="shared" si="5"/>
        <v>9615.2999999999993</v>
      </c>
      <c r="M18" s="32">
        <f t="shared" si="6"/>
        <v>3782.5727773406761</v>
      </c>
      <c r="N18" s="21"/>
    </row>
    <row r="19" spans="1:14" ht="23.25">
      <c r="A19" s="12" t="s">
        <v>14</v>
      </c>
      <c r="B19" s="38">
        <v>2519.6999999999998</v>
      </c>
      <c r="C19" s="36">
        <v>918.5</v>
      </c>
      <c r="D19" s="36">
        <v>5020.5</v>
      </c>
      <c r="E19" s="13">
        <f t="shared" si="2"/>
        <v>125.985</v>
      </c>
      <c r="F19" s="25">
        <f t="shared" si="3"/>
        <v>8584.6850000000013</v>
      </c>
      <c r="G19" s="39">
        <v>1282</v>
      </c>
      <c r="H19" s="14">
        <f t="shared" si="4"/>
        <v>6.6963221528861165</v>
      </c>
      <c r="I19" s="14">
        <f>H19/G23</f>
        <v>1.2043744879291578</v>
      </c>
      <c r="J19" s="13">
        <v>8553.5</v>
      </c>
      <c r="K19" s="14">
        <v>166.7</v>
      </c>
      <c r="L19" s="13">
        <f t="shared" si="5"/>
        <v>8720.2000000000007</v>
      </c>
      <c r="M19" s="32">
        <f t="shared" si="6"/>
        <v>6802.028081123246</v>
      </c>
      <c r="N19" s="21"/>
    </row>
    <row r="20" spans="1:14" ht="23.25">
      <c r="A20" s="12" t="s">
        <v>15</v>
      </c>
      <c r="B20" s="38">
        <v>15710.1</v>
      </c>
      <c r="C20" s="36">
        <v>0</v>
      </c>
      <c r="D20" s="36">
        <v>2768.5</v>
      </c>
      <c r="E20" s="13">
        <f t="shared" si="2"/>
        <v>785.50500000000011</v>
      </c>
      <c r="F20" s="25">
        <f t="shared" si="3"/>
        <v>19264.105</v>
      </c>
      <c r="G20" s="39">
        <v>3335</v>
      </c>
      <c r="H20" s="14">
        <f t="shared" si="4"/>
        <v>5.7763433283358321</v>
      </c>
      <c r="I20" s="14">
        <f>H20/G23</f>
        <v>1.0389106705639986</v>
      </c>
      <c r="J20" s="13">
        <v>19284.3</v>
      </c>
      <c r="K20" s="14">
        <v>374.9</v>
      </c>
      <c r="L20" s="13">
        <f t="shared" si="5"/>
        <v>19659.2</v>
      </c>
      <c r="M20" s="32">
        <f t="shared" si="6"/>
        <v>5894.8125937031491</v>
      </c>
      <c r="N20" s="21"/>
    </row>
    <row r="21" spans="1:14" ht="23.25">
      <c r="A21" s="12" t="s">
        <v>16</v>
      </c>
      <c r="B21" s="38">
        <v>4735.8</v>
      </c>
      <c r="C21" s="36">
        <v>0</v>
      </c>
      <c r="D21" s="36">
        <v>2690.4</v>
      </c>
      <c r="E21" s="13">
        <f t="shared" si="2"/>
        <v>236.79000000000002</v>
      </c>
      <c r="F21" s="25">
        <f t="shared" si="3"/>
        <v>7662.9900000000007</v>
      </c>
      <c r="G21" s="39">
        <v>1785</v>
      </c>
      <c r="H21" s="14">
        <f t="shared" si="4"/>
        <v>4.2929915966386556</v>
      </c>
      <c r="I21" s="14">
        <f>H21/G23</f>
        <v>0.77212079076234819</v>
      </c>
      <c r="J21" s="13">
        <v>7641.9</v>
      </c>
      <c r="K21" s="14">
        <v>83.3</v>
      </c>
      <c r="L21" s="13">
        <f t="shared" si="5"/>
        <v>7725.2</v>
      </c>
      <c r="M21" s="32">
        <f t="shared" si="6"/>
        <v>4327.8431372549021</v>
      </c>
      <c r="N21" s="21"/>
    </row>
    <row r="22" spans="1:14" ht="30.75" customHeight="1">
      <c r="A22" s="15" t="s">
        <v>9</v>
      </c>
      <c r="B22" s="29">
        <f>SUM(B13:B21)</f>
        <v>115308.6</v>
      </c>
      <c r="C22" s="29">
        <f t="shared" ref="C22:L22" si="7">SUM(C13:C21)</f>
        <v>3003.2000000000003</v>
      </c>
      <c r="D22" s="29">
        <f t="shared" si="7"/>
        <v>37362.9</v>
      </c>
      <c r="E22" s="29">
        <f t="shared" si="7"/>
        <v>5765.4299999999994</v>
      </c>
      <c r="F22" s="29">
        <f t="shared" si="7"/>
        <v>161440.13</v>
      </c>
      <c r="G22" s="29">
        <f t="shared" si="7"/>
        <v>29037</v>
      </c>
      <c r="H22" s="29">
        <f t="shared" si="7"/>
        <v>67.640513756220088</v>
      </c>
      <c r="I22" s="29">
        <f t="shared" si="7"/>
        <v>12.16556002809714</v>
      </c>
      <c r="J22" s="29">
        <f t="shared" si="7"/>
        <v>161076.09999999998</v>
      </c>
      <c r="K22" s="29">
        <f t="shared" si="7"/>
        <v>1353.9999999999998</v>
      </c>
      <c r="L22" s="29">
        <f t="shared" si="7"/>
        <v>162430.1</v>
      </c>
      <c r="M22" s="29" t="s">
        <v>28</v>
      </c>
      <c r="N22" s="22"/>
    </row>
    <row r="23" spans="1:14" ht="23.25" customHeight="1">
      <c r="A23" s="30"/>
      <c r="B23" s="30"/>
      <c r="C23" s="30"/>
      <c r="D23" s="30"/>
      <c r="E23" s="30"/>
      <c r="F23" s="30"/>
      <c r="G23" s="31">
        <v>5.56</v>
      </c>
      <c r="H23" s="30"/>
      <c r="I23" s="30"/>
      <c r="J23" s="30"/>
      <c r="K23" s="30"/>
      <c r="L23" s="30"/>
      <c r="M23" s="30"/>
      <c r="N23" s="4"/>
    </row>
    <row r="24" spans="1:14" ht="29.2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>
      <c r="A25" s="2"/>
      <c r="B25" s="3"/>
      <c r="C25" s="3"/>
      <c r="D25" s="3"/>
      <c r="E25" s="3"/>
      <c r="F25" s="3"/>
      <c r="G25" s="4"/>
      <c r="H25" s="4"/>
      <c r="I25" s="4"/>
      <c r="J25" s="4"/>
      <c r="K25" s="4"/>
      <c r="L25" s="4"/>
      <c r="M25" s="4"/>
      <c r="N25" s="4"/>
    </row>
    <row r="26" spans="1:14" ht="105" customHeight="1">
      <c r="A26" s="4"/>
      <c r="B26" s="5"/>
      <c r="C26" s="5"/>
      <c r="D26" s="5"/>
      <c r="E26" s="5"/>
      <c r="F26" s="5"/>
      <c r="G26" s="5"/>
      <c r="H26" s="5"/>
      <c r="I26" s="5"/>
      <c r="J26" s="9"/>
      <c r="K26" s="5"/>
      <c r="L26" s="5"/>
      <c r="M26" s="9"/>
      <c r="N26" s="9"/>
    </row>
    <row r="27" spans="1:14">
      <c r="A27" s="4"/>
      <c r="B27" s="2"/>
      <c r="C27" s="2"/>
      <c r="D27" s="2"/>
      <c r="E27" s="2"/>
      <c r="F27" s="2"/>
      <c r="G27" s="2"/>
      <c r="H27" s="2"/>
      <c r="I27" s="2"/>
      <c r="J27" s="4"/>
      <c r="K27" s="2"/>
      <c r="L27" s="2"/>
      <c r="M27" s="4"/>
      <c r="N27" s="4"/>
    </row>
    <row r="28" spans="1:14">
      <c r="A28" s="4"/>
      <c r="B28" s="6"/>
      <c r="C28" s="6"/>
      <c r="D28" s="6"/>
      <c r="E28" s="6"/>
      <c r="F28" s="6"/>
      <c r="G28" s="6"/>
      <c r="H28" s="6"/>
      <c r="I28" s="6"/>
      <c r="J28" s="7"/>
      <c r="K28" s="6"/>
      <c r="L28" s="6"/>
      <c r="M28" s="7"/>
      <c r="N28" s="7"/>
    </row>
    <row r="29" spans="1:14">
      <c r="A29" s="4"/>
      <c r="B29" s="6"/>
      <c r="C29" s="6"/>
      <c r="D29" s="6"/>
      <c r="E29" s="6"/>
      <c r="F29" s="6"/>
      <c r="G29" s="6"/>
      <c r="H29" s="6"/>
      <c r="I29" s="6"/>
      <c r="J29" s="7"/>
      <c r="K29" s="6"/>
      <c r="L29" s="6"/>
      <c r="M29" s="7"/>
      <c r="N29" s="7"/>
    </row>
    <row r="30" spans="1:14">
      <c r="A30" s="4"/>
      <c r="B30" s="6"/>
      <c r="C30" s="6"/>
      <c r="D30" s="6"/>
      <c r="E30" s="6"/>
      <c r="F30" s="6"/>
      <c r="G30" s="6"/>
      <c r="H30" s="6"/>
      <c r="I30" s="6"/>
      <c r="J30" s="7"/>
      <c r="K30" s="6"/>
      <c r="L30" s="6"/>
      <c r="M30" s="7"/>
      <c r="N30" s="7"/>
    </row>
    <row r="31" spans="1:14">
      <c r="A31" s="4"/>
      <c r="B31" s="6"/>
      <c r="C31" s="6"/>
      <c r="D31" s="6"/>
      <c r="E31" s="6"/>
      <c r="F31" s="6"/>
      <c r="G31" s="6"/>
      <c r="H31" s="6"/>
      <c r="I31" s="6"/>
      <c r="J31" s="7"/>
      <c r="K31" s="6"/>
      <c r="L31" s="6"/>
      <c r="M31" s="7"/>
      <c r="N31" s="7"/>
    </row>
    <row r="32" spans="1:14">
      <c r="A32" s="4"/>
      <c r="B32" s="6"/>
      <c r="C32" s="6"/>
      <c r="D32" s="6"/>
      <c r="E32" s="6"/>
      <c r="F32" s="6"/>
      <c r="G32" s="6"/>
      <c r="H32" s="6"/>
      <c r="I32" s="6"/>
      <c r="J32" s="7"/>
      <c r="K32" s="6"/>
      <c r="L32" s="6"/>
      <c r="M32" s="7"/>
      <c r="N32" s="7"/>
    </row>
    <row r="33" spans="1:14">
      <c r="A33" s="4"/>
      <c r="B33" s="6"/>
      <c r="C33" s="6"/>
      <c r="D33" s="6"/>
      <c r="E33" s="6"/>
      <c r="F33" s="6"/>
      <c r="G33" s="6"/>
      <c r="H33" s="6"/>
      <c r="I33" s="6"/>
      <c r="J33" s="7"/>
      <c r="K33" s="6"/>
      <c r="L33" s="6"/>
      <c r="M33" s="7"/>
      <c r="N33" s="7"/>
    </row>
    <row r="34" spans="1:14">
      <c r="A34" s="4"/>
      <c r="B34" s="6"/>
      <c r="C34" s="6"/>
      <c r="D34" s="6"/>
      <c r="E34" s="6"/>
      <c r="F34" s="6"/>
      <c r="G34" s="6"/>
      <c r="H34" s="6"/>
      <c r="I34" s="6"/>
      <c r="J34" s="7"/>
      <c r="K34" s="6"/>
      <c r="L34" s="6"/>
      <c r="M34" s="7"/>
      <c r="N34" s="7"/>
    </row>
    <row r="35" spans="1:14">
      <c r="A35" s="4"/>
      <c r="B35" s="6"/>
      <c r="C35" s="6"/>
      <c r="D35" s="6"/>
      <c r="E35" s="6"/>
      <c r="F35" s="6"/>
      <c r="G35" s="6"/>
      <c r="H35" s="6"/>
      <c r="I35" s="6"/>
      <c r="J35" s="7"/>
      <c r="K35" s="6"/>
      <c r="L35" s="6"/>
      <c r="M35" s="7"/>
      <c r="N35" s="7"/>
    </row>
    <row r="36" spans="1:14">
      <c r="A36" s="4"/>
      <c r="B36" s="6"/>
      <c r="C36" s="6"/>
      <c r="D36" s="6"/>
      <c r="E36" s="6"/>
      <c r="F36" s="6"/>
      <c r="G36" s="6"/>
      <c r="H36" s="6"/>
      <c r="I36" s="6"/>
      <c r="J36" s="7"/>
      <c r="K36" s="6"/>
      <c r="L36" s="6"/>
      <c r="M36" s="7"/>
      <c r="N36" s="7"/>
    </row>
    <row r="37" spans="1:14">
      <c r="A37" s="4"/>
      <c r="B37" s="6"/>
      <c r="C37" s="6"/>
      <c r="D37" s="6"/>
      <c r="E37" s="6"/>
      <c r="F37" s="6"/>
      <c r="G37" s="6"/>
      <c r="H37" s="6"/>
      <c r="I37" s="6"/>
      <c r="J37" s="8"/>
      <c r="K37" s="6"/>
      <c r="L37" s="6"/>
      <c r="M37" s="8"/>
      <c r="N37" s="8"/>
    </row>
    <row r="38" spans="1:14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39" spans="1:14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</row>
  </sheetData>
  <printOptions horizontalCentered="1"/>
  <pageMargins left="0.15748031496062992" right="0.15748031496062992" top="0.74803149606299213" bottom="0.74803149606299213" header="0.31496062992125984" footer="0.31496062992125984"/>
  <pageSetup paperSize="9" scale="49" orientation="landscape" r:id="rId1"/>
  <rowBreaks count="1" manualBreakCount="1">
    <brk id="2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01.07.2022 года</vt:lpstr>
      <vt:lpstr>'на 01.07.2022 года'!Область_печати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Скворцова</cp:lastModifiedBy>
  <cp:lastPrinted>2023-10-12T10:45:10Z</cp:lastPrinted>
  <dcterms:created xsi:type="dcterms:W3CDTF">2015-11-02T06:59:42Z</dcterms:created>
  <dcterms:modified xsi:type="dcterms:W3CDTF">2023-11-09T14:07:25Z</dcterms:modified>
</cp:coreProperties>
</file>