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6380" windowHeight="8130" tabRatio="500" activeTab="2"/>
  </bookViews>
  <sheets>
    <sheet name="НДФЛ" sheetId="1" r:id="rId1"/>
    <sheet name="земельный ФЛ" sheetId="2" r:id="rId2"/>
    <sheet name="имущество" sheetId="3" r:id="rId3"/>
    <sheet name="земельный ЮЛ" sheetId="4" r:id="rId4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8" i="4" l="1"/>
  <c r="C18" i="4"/>
  <c r="B18" i="4"/>
  <c r="G18" i="3"/>
  <c r="C18" i="3"/>
  <c r="B18" i="3"/>
  <c r="G18" i="2"/>
  <c r="C18" i="2"/>
  <c r="B18" i="2"/>
  <c r="E19" i="1"/>
  <c r="D19" i="1"/>
  <c r="C19" i="1"/>
  <c r="B19" i="1"/>
  <c r="K18" i="1"/>
  <c r="K17" i="1"/>
  <c r="K15" i="1"/>
  <c r="K14" i="1"/>
  <c r="K13" i="1"/>
  <c r="K12" i="1"/>
  <c r="K11" i="1"/>
  <c r="K10" i="1"/>
  <c r="F10" i="2" l="1"/>
  <c r="J10" i="2" s="1"/>
  <c r="D11" i="3"/>
  <c r="H11" i="3" s="1"/>
  <c r="G16" i="1"/>
  <c r="F14" i="1"/>
  <c r="D14" i="3"/>
  <c r="H14" i="3" s="1"/>
  <c r="E16" i="4"/>
  <c r="I16" i="4" s="1"/>
  <c r="D14" i="4"/>
  <c r="H14" i="4" s="1"/>
  <c r="D10" i="4"/>
  <c r="H10" i="4" s="1"/>
  <c r="E14" i="2"/>
  <c r="I14" i="2" s="1"/>
  <c r="F10" i="1"/>
  <c r="G18" i="1"/>
  <c r="G17" i="1"/>
  <c r="G12" i="1"/>
  <c r="G13" i="1"/>
  <c r="E16" i="2"/>
  <c r="I16" i="2" s="1"/>
  <c r="D16" i="3"/>
  <c r="H16" i="3" s="1"/>
  <c r="D12" i="4"/>
  <c r="H12" i="4" s="1"/>
  <c r="D16" i="4"/>
  <c r="H16" i="4" s="1"/>
  <c r="G14" i="1"/>
  <c r="F16" i="2"/>
  <c r="J16" i="2" s="1"/>
  <c r="F10" i="3"/>
  <c r="J10" i="3" s="1"/>
  <c r="F16" i="3"/>
  <c r="J16" i="3" s="1"/>
  <c r="F9" i="4"/>
  <c r="J9" i="4" s="1"/>
  <c r="F13" i="4"/>
  <c r="J13" i="4" s="1"/>
  <c r="F17" i="4"/>
  <c r="J17" i="4" s="1"/>
  <c r="E17" i="2"/>
  <c r="I17" i="2" s="1"/>
  <c r="D17" i="3"/>
  <c r="H17" i="3" s="1"/>
  <c r="F11" i="4"/>
  <c r="J11" i="4" s="1"/>
  <c r="F15" i="4"/>
  <c r="J15" i="4" s="1"/>
  <c r="D11" i="2"/>
  <c r="H11" i="2" s="1"/>
  <c r="D13" i="2"/>
  <c r="H13" i="2" s="1"/>
  <c r="E10" i="2"/>
  <c r="I10" i="2" s="1"/>
  <c r="F12" i="2"/>
  <c r="J12" i="2" s="1"/>
  <c r="D15" i="2"/>
  <c r="H15" i="2" s="1"/>
  <c r="D9" i="2"/>
  <c r="H9" i="2" s="1"/>
  <c r="E12" i="2"/>
  <c r="I12" i="2" s="1"/>
  <c r="F14" i="2"/>
  <c r="J14" i="2" s="1"/>
  <c r="D17" i="2"/>
  <c r="H17" i="2" s="1"/>
  <c r="D9" i="3"/>
  <c r="H9" i="3" s="1"/>
  <c r="F12" i="3"/>
  <c r="J12" i="3" s="1"/>
  <c r="E15" i="3"/>
  <c r="I15" i="3" s="1"/>
  <c r="D12" i="3"/>
  <c r="H12" i="3" s="1"/>
  <c r="E14" i="3"/>
  <c r="I14" i="3" s="1"/>
  <c r="E17" i="3"/>
  <c r="I17" i="3" s="1"/>
  <c r="F9" i="3"/>
  <c r="J9" i="3" s="1"/>
  <c r="F11" i="3"/>
  <c r="J11" i="3" s="1"/>
  <c r="F13" i="3"/>
  <c r="J13" i="3" s="1"/>
  <c r="F15" i="3"/>
  <c r="J15" i="3" s="1"/>
  <c r="D10" i="3"/>
  <c r="H10" i="3" s="1"/>
  <c r="D13" i="3"/>
  <c r="H13" i="3" s="1"/>
  <c r="D15" i="3"/>
  <c r="H15" i="3" s="1"/>
  <c r="E16" i="3"/>
  <c r="I16" i="3" s="1"/>
  <c r="F17" i="3"/>
  <c r="J17" i="3" s="1"/>
  <c r="E9" i="3"/>
  <c r="I9" i="3" s="1"/>
  <c r="E10" i="3"/>
  <c r="I10" i="3" s="1"/>
  <c r="E11" i="3"/>
  <c r="I11" i="3" s="1"/>
  <c r="E12" i="3"/>
  <c r="I12" i="3" s="1"/>
  <c r="E13" i="3"/>
  <c r="I13" i="3" s="1"/>
  <c r="F14" i="3"/>
  <c r="J14" i="3" s="1"/>
  <c r="F13" i="1"/>
  <c r="E11" i="4"/>
  <c r="I11" i="4" s="1"/>
  <c r="E15" i="4"/>
  <c r="I15" i="4" s="1"/>
  <c r="E17" i="4"/>
  <c r="I17" i="4" s="1"/>
  <c r="G11" i="1"/>
  <c r="F12" i="1"/>
  <c r="G15" i="1"/>
  <c r="F16" i="1"/>
  <c r="F17" i="1"/>
  <c r="F9" i="2"/>
  <c r="D10" i="2"/>
  <c r="H10" i="2" s="1"/>
  <c r="F11" i="2"/>
  <c r="J11" i="2" s="1"/>
  <c r="D12" i="2"/>
  <c r="H12" i="2" s="1"/>
  <c r="F13" i="2"/>
  <c r="J13" i="2" s="1"/>
  <c r="D14" i="2"/>
  <c r="H14" i="2" s="1"/>
  <c r="F15" i="2"/>
  <c r="J15" i="2" s="1"/>
  <c r="D16" i="2"/>
  <c r="H16" i="2" s="1"/>
  <c r="F17" i="2"/>
  <c r="J17" i="2" s="1"/>
  <c r="D9" i="4"/>
  <c r="F10" i="4"/>
  <c r="J10" i="4" s="1"/>
  <c r="D11" i="4"/>
  <c r="H11" i="4" s="1"/>
  <c r="F12" i="4"/>
  <c r="J12" i="4" s="1"/>
  <c r="D13" i="4"/>
  <c r="H13" i="4" s="1"/>
  <c r="F14" i="4"/>
  <c r="J14" i="4" s="1"/>
  <c r="D15" i="4"/>
  <c r="H15" i="4" s="1"/>
  <c r="F16" i="4"/>
  <c r="J16" i="4" s="1"/>
  <c r="D17" i="4"/>
  <c r="H17" i="4" s="1"/>
  <c r="F18" i="1"/>
  <c r="E9" i="4"/>
  <c r="E13" i="4"/>
  <c r="I13" i="4" s="1"/>
  <c r="G10" i="1"/>
  <c r="F11" i="1"/>
  <c r="F15" i="1"/>
  <c r="E9" i="2"/>
  <c r="E11" i="2"/>
  <c r="I11" i="2" s="1"/>
  <c r="E13" i="2"/>
  <c r="I13" i="2" s="1"/>
  <c r="E15" i="2"/>
  <c r="I15" i="2" s="1"/>
  <c r="E10" i="4"/>
  <c r="I10" i="4" s="1"/>
  <c r="E12" i="4"/>
  <c r="I12" i="4" s="1"/>
  <c r="E14" i="4"/>
  <c r="I14" i="4" s="1"/>
  <c r="F19" i="1" l="1"/>
  <c r="F18" i="3"/>
  <c r="J18" i="3"/>
  <c r="H18" i="3"/>
  <c r="D18" i="3"/>
  <c r="I18" i="3"/>
  <c r="E18" i="3"/>
  <c r="J18" i="4"/>
  <c r="E18" i="4"/>
  <c r="I9" i="4"/>
  <c r="I18" i="4" s="1"/>
  <c r="J9" i="2"/>
  <c r="J18" i="2" s="1"/>
  <c r="F18" i="2"/>
  <c r="H18" i="2"/>
  <c r="H9" i="4"/>
  <c r="H18" i="4" s="1"/>
  <c r="D18" i="4"/>
  <c r="E18" i="2"/>
  <c r="I9" i="2"/>
  <c r="I18" i="2" s="1"/>
  <c r="F18" i="4"/>
  <c r="G19" i="1"/>
  <c r="D18" i="2"/>
  <c r="J10" i="1" l="1"/>
  <c r="N10" i="1" s="1"/>
  <c r="H14" i="1"/>
  <c r="L14" i="1" s="1"/>
  <c r="H16" i="1"/>
  <c r="L16" i="1" s="1"/>
  <c r="H17" i="1"/>
  <c r="L17" i="1" s="1"/>
  <c r="J15" i="1"/>
  <c r="N15" i="1" s="1"/>
  <c r="I10" i="1"/>
  <c r="M10" i="1" s="1"/>
  <c r="I11" i="1"/>
  <c r="M11" i="1" s="1"/>
  <c r="I13" i="1"/>
  <c r="M13" i="1" s="1"/>
  <c r="J11" i="1"/>
  <c r="N11" i="1" s="1"/>
  <c r="H12" i="1"/>
  <c r="L12" i="1" s="1"/>
  <c r="H10" i="1"/>
  <c r="L10" i="1" s="1"/>
  <c r="J12" i="1"/>
  <c r="N12" i="1" s="1"/>
  <c r="H13" i="1"/>
  <c r="L13" i="1" s="1"/>
  <c r="J18" i="1"/>
  <c r="N18" i="1" s="1"/>
  <c r="I12" i="1"/>
  <c r="M12" i="1" s="1"/>
  <c r="J17" i="1"/>
  <c r="N17" i="1" s="1"/>
  <c r="I14" i="1"/>
  <c r="M14" i="1" s="1"/>
  <c r="H15" i="1"/>
  <c r="L15" i="1" s="1"/>
  <c r="J16" i="1"/>
  <c r="N16" i="1" s="1"/>
  <c r="I18" i="1"/>
  <c r="M18" i="1" s="1"/>
  <c r="H11" i="1"/>
  <c r="L11" i="1" s="1"/>
  <c r="I15" i="1"/>
  <c r="M15" i="1" s="1"/>
  <c r="H18" i="1"/>
  <c r="L18" i="1" s="1"/>
  <c r="I17" i="1"/>
  <c r="M17" i="1" s="1"/>
  <c r="I16" i="1"/>
  <c r="M16" i="1" s="1"/>
  <c r="J14" i="1"/>
  <c r="N14" i="1" s="1"/>
  <c r="J13" i="1"/>
  <c r="N13" i="1" s="1"/>
  <c r="I19" i="1" l="1"/>
  <c r="M19" i="1"/>
  <c r="H19" i="1"/>
  <c r="J19" i="1"/>
  <c r="L19" i="1"/>
  <c r="N19" i="1"/>
</calcChain>
</file>

<file path=xl/sharedStrings.xml><?xml version="1.0" encoding="utf-8"?>
<sst xmlns="http://schemas.openxmlformats.org/spreadsheetml/2006/main" count="166" uniqueCount="50">
  <si>
    <t>НАЛОГ  НА  ДОХОДЫ  ФИЗИЧЕСКИХ  ЛИЦ</t>
  </si>
  <si>
    <t xml:space="preserve">ПРОГНОЗ НАЛОГА В КОНСОЛИДИРОВАННЫЙ БЮДЖЕТ РАЙОНА </t>
  </si>
  <si>
    <t>на 2024 г.</t>
  </si>
  <si>
    <t>Наименование</t>
  </si>
  <si>
    <t>Показатель, характеризующие налоговый потенциал по территории поселения по НДФЛ</t>
  </si>
  <si>
    <t xml:space="preserve">Норматив </t>
  </si>
  <si>
    <t xml:space="preserve">Налоговый потенциал  бюджета поселения по  НДФЛ </t>
  </si>
  <si>
    <t>Сумма начисленного к уплате  НДФЛ ( за исключением патента)</t>
  </si>
  <si>
    <t>Источник информации: данные, передаваемые налоговыми органами в рамках релизации ППРФ 410</t>
  </si>
  <si>
    <t>расчет</t>
  </si>
  <si>
    <t>2024 год</t>
  </si>
  <si>
    <t>Ершовское</t>
  </si>
  <si>
    <t>Железнодорожное</t>
  </si>
  <si>
    <t>Никольское</t>
  </si>
  <si>
    <t>Нифантовское</t>
  </si>
  <si>
    <t>Сиземское</t>
  </si>
  <si>
    <t>Угольское</t>
  </si>
  <si>
    <t>Чуровское</t>
  </si>
  <si>
    <t>Чебсарское</t>
  </si>
  <si>
    <t>п.Шексна</t>
  </si>
  <si>
    <t>ИТОГО</t>
  </si>
  <si>
    <t>ЗЕМЕЛЬНЫЙ  НАЛОГ  С  ФИЗИЧЕСКИХ  ЛИЦ</t>
  </si>
  <si>
    <t xml:space="preserve"> </t>
  </si>
  <si>
    <t>Показатель, характеризующие налоговый потенциал по территории поселения по земельному налогу по физическим  лицам</t>
  </si>
  <si>
    <t>Сумма налога, не поступившая в бюджет в связи с предоставлением  налогоплательщикам льгот по налогу  по НПА представительных органов МО</t>
  </si>
  <si>
    <t>Налоговый потенциал по земельному налогу по физическим  лицам</t>
  </si>
  <si>
    <t xml:space="preserve">сумма налога, подлежащая  уплате в бюджет </t>
  </si>
  <si>
    <t>Источник информации: отчет 5 МН</t>
  </si>
  <si>
    <t>НАЛОГ  НА  ИМУЩЕСТВО  ФИЗИЧЕСКИХ  ЛИЦ</t>
  </si>
  <si>
    <t>На 2024 год</t>
  </si>
  <si>
    <t>Показатель, характеризующие налоговый потенциал по территории поселения по  налогу  на  имущество физических  лиц</t>
  </si>
  <si>
    <t>Налоговый потенциал по налогу  на  имущество  физических  лиц</t>
  </si>
  <si>
    <t>ЗЕМЕЛЬНЫЙ  НАЛОГ С  ОРГАНИЗАЦИЙ</t>
  </si>
  <si>
    <t>Показатель, характеризующие налоговый потенциал по территории поселения по земельному налогу по юридическим  лицам</t>
  </si>
  <si>
    <t>Налоговый потенциал по земельному налогу                             по юридическим лицам</t>
  </si>
  <si>
    <t>2022 год 7 мес</t>
  </si>
  <si>
    <t>2025 год</t>
  </si>
  <si>
    <t>на 2025 г.</t>
  </si>
  <si>
    <t>2021 год</t>
  </si>
  <si>
    <t>На 2025 год</t>
  </si>
  <si>
    <t xml:space="preserve">2022 год </t>
  </si>
  <si>
    <t>2023 год 7 мес</t>
  </si>
  <si>
    <t>2022 год кор</t>
  </si>
  <si>
    <t>2023 год 7 мес кор</t>
  </si>
  <si>
    <t>2026 год</t>
  </si>
  <si>
    <t>2026  год</t>
  </si>
  <si>
    <t>на 2024 год</t>
  </si>
  <si>
    <t>На 2026 год</t>
  </si>
  <si>
    <t>2022 год</t>
  </si>
  <si>
    <t>на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</si>
</sst>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9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Arial Cyr"/>
      <charset val="1"/>
    </font>
    <font>
      <sz val="10"/>
      <name val="Arial Cyr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wrapText="1" indent="5"/>
    </xf>
    <xf numFmtId="3" fontId="6" fillId="0" borderId="0" xfId="0" applyNumberFormat="1" applyFont="1" applyBorder="1" applyAlignment="1">
      <alignment horizontal="right" wrapText="1"/>
    </xf>
    <xf numFmtId="164" fontId="0" fillId="0" borderId="0" xfId="1" applyNumberFormat="1" applyFont="1" applyBorder="1" applyAlignment="1" applyProtection="1"/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wrapText="1"/>
    </xf>
    <xf numFmtId="9" fontId="3" fillId="0" borderId="2" xfId="1" applyFont="1" applyBorder="1" applyAlignment="1" applyProtection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7" fillId="0" borderId="4" xfId="0" applyFont="1" applyBorder="1"/>
    <xf numFmtId="3" fontId="0" fillId="0" borderId="0" xfId="0" applyNumberFormat="1"/>
    <xf numFmtId="165" fontId="0" fillId="0" borderId="0" xfId="0" applyNumberFormat="1"/>
    <xf numFmtId="9" fontId="0" fillId="0" borderId="0" xfId="0" applyNumberFormat="1"/>
    <xf numFmtId="3" fontId="3" fillId="0" borderId="0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1" fontId="3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wrapText="1"/>
    </xf>
    <xf numFmtId="0" fontId="0" fillId="0" borderId="0" xfId="0" applyBorder="1"/>
    <xf numFmtId="3" fontId="3" fillId="0" borderId="2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F3" sqref="F3"/>
    </sheetView>
  </sheetViews>
  <sheetFormatPr defaultRowHeight="15"/>
  <cols>
    <col min="1" max="1" width="22.85546875" customWidth="1"/>
    <col min="2" max="2" width="11.7109375" customWidth="1"/>
    <col min="3" max="3" width="11.85546875" customWidth="1"/>
    <col min="4" max="4" width="12.28515625" customWidth="1"/>
    <col min="5" max="5" width="12" customWidth="1"/>
    <col min="6" max="6" width="12.140625" customWidth="1"/>
    <col min="7" max="7" width="13.5703125" customWidth="1"/>
    <col min="8" max="8" width="12.140625" customWidth="1"/>
    <col min="9" max="9" width="12.28515625" customWidth="1"/>
    <col min="10" max="10" width="12.5703125" customWidth="1"/>
    <col min="11" max="11" width="8.85546875" customWidth="1"/>
    <col min="12" max="12" width="10" customWidth="1"/>
    <col min="13" max="13" width="10.140625" customWidth="1"/>
    <col min="14" max="14" width="10.28515625" customWidth="1"/>
    <col min="15" max="15" width="15" customWidth="1"/>
    <col min="16" max="16" width="11.140625" customWidth="1"/>
    <col min="17" max="256" width="8.7109375" customWidth="1"/>
    <col min="257" max="257" width="56.5703125" customWidth="1"/>
    <col min="258" max="258" width="17.42578125" customWidth="1"/>
    <col min="259" max="259" width="15.42578125" customWidth="1"/>
    <col min="260" max="260" width="13.5703125" customWidth="1"/>
    <col min="261" max="261" width="13.85546875" customWidth="1"/>
    <col min="262" max="262" width="13.28515625" customWidth="1"/>
    <col min="263" max="263" width="19.140625" customWidth="1"/>
    <col min="264" max="264" width="18.28515625" customWidth="1"/>
    <col min="265" max="265" width="16" customWidth="1"/>
    <col min="266" max="266" width="14.7109375" customWidth="1"/>
    <col min="267" max="267" width="13.85546875" customWidth="1"/>
    <col min="268" max="268" width="12.140625" customWidth="1"/>
    <col min="269" max="269" width="14.140625" customWidth="1"/>
    <col min="270" max="270" width="14" customWidth="1"/>
    <col min="271" max="271" width="15" customWidth="1"/>
    <col min="272" max="272" width="11.140625" customWidth="1"/>
    <col min="273" max="512" width="8.7109375" customWidth="1"/>
    <col min="513" max="513" width="56.5703125" customWidth="1"/>
    <col min="514" max="514" width="17.42578125" customWidth="1"/>
    <col min="515" max="515" width="15.42578125" customWidth="1"/>
    <col min="516" max="516" width="13.5703125" customWidth="1"/>
    <col min="517" max="517" width="13.85546875" customWidth="1"/>
    <col min="518" max="518" width="13.28515625" customWidth="1"/>
    <col min="519" max="519" width="19.140625" customWidth="1"/>
    <col min="520" max="520" width="18.28515625" customWidth="1"/>
    <col min="521" max="521" width="16" customWidth="1"/>
    <col min="522" max="522" width="14.7109375" customWidth="1"/>
    <col min="523" max="523" width="13.85546875" customWidth="1"/>
    <col min="524" max="524" width="12.140625" customWidth="1"/>
    <col min="525" max="525" width="14.140625" customWidth="1"/>
    <col min="526" max="526" width="14" customWidth="1"/>
    <col min="527" max="527" width="15" customWidth="1"/>
    <col min="528" max="528" width="11.140625" customWidth="1"/>
    <col min="529" max="768" width="8.7109375" customWidth="1"/>
    <col min="769" max="769" width="56.5703125" customWidth="1"/>
    <col min="770" max="770" width="17.42578125" customWidth="1"/>
    <col min="771" max="771" width="15.42578125" customWidth="1"/>
    <col min="772" max="772" width="13.5703125" customWidth="1"/>
    <col min="773" max="773" width="13.85546875" customWidth="1"/>
    <col min="774" max="774" width="13.28515625" customWidth="1"/>
    <col min="775" max="775" width="19.140625" customWidth="1"/>
    <col min="776" max="776" width="18.28515625" customWidth="1"/>
    <col min="777" max="777" width="16" customWidth="1"/>
    <col min="778" max="778" width="14.7109375" customWidth="1"/>
    <col min="779" max="779" width="13.85546875" customWidth="1"/>
    <col min="780" max="780" width="12.140625" customWidth="1"/>
    <col min="781" max="781" width="14.140625" customWidth="1"/>
    <col min="782" max="782" width="14" customWidth="1"/>
    <col min="783" max="783" width="15" customWidth="1"/>
    <col min="784" max="784" width="11.140625" customWidth="1"/>
    <col min="785" max="1025" width="8.7109375" customWidth="1"/>
  </cols>
  <sheetData>
    <row r="1" spans="1:14" ht="18.75">
      <c r="A1" s="1" t="s">
        <v>0</v>
      </c>
      <c r="B1" s="2"/>
      <c r="C1" s="2"/>
    </row>
    <row r="2" spans="1:14" ht="25.35" customHeight="1">
      <c r="A2" s="27" t="s">
        <v>1</v>
      </c>
      <c r="B2" s="27"/>
      <c r="C2" s="27"/>
      <c r="D2" s="3" t="s">
        <v>2</v>
      </c>
      <c r="E2" s="3" t="s">
        <v>37</v>
      </c>
      <c r="F2" s="3" t="s">
        <v>49</v>
      </c>
    </row>
    <row r="3" spans="1:14" ht="26.1" customHeight="1">
      <c r="A3" s="27"/>
      <c r="B3" s="27"/>
      <c r="C3" s="27"/>
      <c r="D3" s="4">
        <v>137271</v>
      </c>
      <c r="E3" s="4">
        <v>148200</v>
      </c>
      <c r="F3" s="4">
        <v>160761</v>
      </c>
    </row>
    <row r="5" spans="1:14">
      <c r="A5" s="5"/>
      <c r="B5" s="5"/>
      <c r="C5" s="5"/>
      <c r="D5" s="6"/>
      <c r="E5" s="6"/>
      <c r="F5" s="7"/>
    </row>
    <row r="6" spans="1:14" ht="46.9" customHeight="1">
      <c r="A6" s="28" t="s">
        <v>3</v>
      </c>
      <c r="B6" s="29" t="s">
        <v>4</v>
      </c>
      <c r="C6" s="29"/>
      <c r="D6" s="29"/>
      <c r="E6" s="29"/>
      <c r="F6" s="29"/>
      <c r="G6" s="29"/>
      <c r="H6" s="29"/>
      <c r="I6" s="29"/>
      <c r="J6" s="29"/>
      <c r="K6" s="29" t="s">
        <v>5</v>
      </c>
      <c r="L6" s="29" t="s">
        <v>6</v>
      </c>
      <c r="M6" s="29"/>
      <c r="N6" s="29"/>
    </row>
    <row r="7" spans="1:14" ht="52.15" customHeight="1">
      <c r="A7" s="28"/>
      <c r="B7" s="29" t="s">
        <v>7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85.15" customHeight="1">
      <c r="A8" s="28"/>
      <c r="B8" s="29" t="s">
        <v>8</v>
      </c>
      <c r="C8" s="29"/>
      <c r="D8" s="29"/>
      <c r="E8" s="29"/>
      <c r="F8" s="10" t="s">
        <v>9</v>
      </c>
      <c r="G8" s="10" t="s">
        <v>9</v>
      </c>
      <c r="H8" s="8" t="s">
        <v>9</v>
      </c>
      <c r="I8" s="8" t="s">
        <v>9</v>
      </c>
      <c r="J8" s="8" t="s">
        <v>9</v>
      </c>
      <c r="K8" s="29"/>
      <c r="L8" s="9" t="s">
        <v>9</v>
      </c>
      <c r="M8" s="9" t="s">
        <v>9</v>
      </c>
      <c r="N8" s="9" t="s">
        <v>9</v>
      </c>
    </row>
    <row r="9" spans="1:14" ht="37.15" customHeight="1">
      <c r="A9" s="28"/>
      <c r="B9" s="8" t="s">
        <v>38</v>
      </c>
      <c r="C9" s="8" t="s">
        <v>40</v>
      </c>
      <c r="D9" s="8" t="s">
        <v>35</v>
      </c>
      <c r="E9" s="8" t="s">
        <v>41</v>
      </c>
      <c r="F9" s="9" t="s">
        <v>42</v>
      </c>
      <c r="G9" s="8" t="s">
        <v>43</v>
      </c>
      <c r="H9" s="8" t="s">
        <v>10</v>
      </c>
      <c r="I9" s="9" t="s">
        <v>36</v>
      </c>
      <c r="J9" s="9" t="s">
        <v>44</v>
      </c>
      <c r="K9" s="29"/>
      <c r="L9" s="9" t="s">
        <v>10</v>
      </c>
      <c r="M9" s="9" t="s">
        <v>36</v>
      </c>
      <c r="N9" s="9" t="s">
        <v>45</v>
      </c>
    </row>
    <row r="10" spans="1:14" ht="18.75">
      <c r="A10" s="9" t="s">
        <v>11</v>
      </c>
      <c r="B10" s="11">
        <v>207</v>
      </c>
      <c r="C10" s="11">
        <v>248</v>
      </c>
      <c r="D10" s="11">
        <v>244</v>
      </c>
      <c r="E10" s="11">
        <v>257</v>
      </c>
      <c r="F10" s="11">
        <f t="shared" ref="F10:F18" si="0">IF(C10/B10&gt;$C$19/$B$19,B10*$C$19/$B$19,C10)</f>
        <v>226.25168420255847</v>
      </c>
      <c r="G10" s="11">
        <f t="shared" ref="G10:G18" si="1">IF(E10/D10&gt;$E$19/$D$19,D10*$E$19/$D$19,E10)</f>
        <v>257</v>
      </c>
      <c r="H10" s="11">
        <f t="shared" ref="H10:H18" si="2">$D$3*(B10/$B$19*0.3+F10/$F$19*0.3+G10/$G$19*0.4)</f>
        <v>404.0861820916316</v>
      </c>
      <c r="I10" s="11">
        <f t="shared" ref="I10:I18" si="3">$E$3*(B10/$B$19*0.3+F10/$F$19*0.3+G10/$G$19*0.4)</f>
        <v>436.25800195219534</v>
      </c>
      <c r="J10" s="11">
        <f t="shared" ref="J10:J18" si="4">$F$3*(B10/$B$19*0.3+F10/$F$19*0.3+G10/$G$19*0.4)</f>
        <v>473.23395851441887</v>
      </c>
      <c r="K10" s="12">
        <f t="shared" ref="K10:K15" si="5">2%/15%</f>
        <v>0.13333333333333333</v>
      </c>
      <c r="L10" s="13">
        <f t="shared" ref="L10:L18" si="6">H10*K10</f>
        <v>53.878157612217542</v>
      </c>
      <c r="M10" s="13">
        <f t="shared" ref="M10:M18" si="7">I10*K10</f>
        <v>58.167733593626046</v>
      </c>
      <c r="N10" s="4">
        <f t="shared" ref="N10:N18" si="8">J10*K10</f>
        <v>63.097861135255847</v>
      </c>
    </row>
    <row r="11" spans="1:14" ht="37.5">
      <c r="A11" s="9" t="s">
        <v>12</v>
      </c>
      <c r="B11" s="22">
        <v>3827</v>
      </c>
      <c r="C11" s="22">
        <v>4803</v>
      </c>
      <c r="D11" s="22">
        <v>3780</v>
      </c>
      <c r="E11" s="11">
        <v>4985</v>
      </c>
      <c r="F11" s="11">
        <f t="shared" si="0"/>
        <v>4182.9236494840161</v>
      </c>
      <c r="G11" s="11">
        <f t="shared" si="1"/>
        <v>4783.9331812405262</v>
      </c>
      <c r="H11" s="11">
        <f t="shared" si="2"/>
        <v>7493.8457713129455</v>
      </c>
      <c r="I11" s="11">
        <f t="shared" si="3"/>
        <v>8090.4775466673846</v>
      </c>
      <c r="J11" s="11">
        <f t="shared" si="4"/>
        <v>8776.202839944639</v>
      </c>
      <c r="K11" s="12">
        <f t="shared" si="5"/>
        <v>0.13333333333333333</v>
      </c>
      <c r="L11" s="13">
        <f t="shared" si="6"/>
        <v>999.17943617505944</v>
      </c>
      <c r="M11" s="13">
        <f t="shared" si="7"/>
        <v>1078.7303395556512</v>
      </c>
      <c r="N11" s="4">
        <f t="shared" si="8"/>
        <v>1170.1603786592852</v>
      </c>
    </row>
    <row r="12" spans="1:14" ht="18.75">
      <c r="A12" s="9" t="s">
        <v>13</v>
      </c>
      <c r="B12" s="22">
        <v>10912</v>
      </c>
      <c r="C12" s="22">
        <v>8954</v>
      </c>
      <c r="D12" s="22">
        <v>6683</v>
      </c>
      <c r="E12" s="11">
        <v>6201</v>
      </c>
      <c r="F12" s="11">
        <f t="shared" si="0"/>
        <v>8954</v>
      </c>
      <c r="G12" s="11">
        <f t="shared" si="1"/>
        <v>6201</v>
      </c>
      <c r="H12" s="11">
        <f t="shared" si="2"/>
        <v>14582.627042354774</v>
      </c>
      <c r="I12" s="11">
        <f t="shared" si="3"/>
        <v>15743.640883194392</v>
      </c>
      <c r="J12" s="11">
        <f t="shared" si="4"/>
        <v>17078.025992059473</v>
      </c>
      <c r="K12" s="12">
        <f t="shared" si="5"/>
        <v>0.13333333333333333</v>
      </c>
      <c r="L12" s="13">
        <f t="shared" si="6"/>
        <v>1944.3502723139698</v>
      </c>
      <c r="M12" s="13">
        <f t="shared" si="7"/>
        <v>2099.1521177592522</v>
      </c>
      <c r="N12" s="4">
        <f t="shared" si="8"/>
        <v>2277.0701322745963</v>
      </c>
    </row>
    <row r="13" spans="1:14" ht="18.75">
      <c r="A13" s="9" t="s">
        <v>14</v>
      </c>
      <c r="B13" s="22">
        <v>3047</v>
      </c>
      <c r="C13" s="22">
        <v>3731</v>
      </c>
      <c r="D13" s="22">
        <v>2772</v>
      </c>
      <c r="E13" s="11">
        <v>3434</v>
      </c>
      <c r="F13" s="11">
        <f t="shared" si="0"/>
        <v>3330.3810713294479</v>
      </c>
      <c r="G13" s="11">
        <f t="shared" si="1"/>
        <v>3434</v>
      </c>
      <c r="H13" s="11">
        <f t="shared" si="2"/>
        <v>5699.9616520579211</v>
      </c>
      <c r="I13" s="11">
        <f t="shared" si="3"/>
        <v>6153.771130355166</v>
      </c>
      <c r="J13" s="11">
        <f t="shared" si="4"/>
        <v>6675.3468332457942</v>
      </c>
      <c r="K13" s="12">
        <f t="shared" si="5"/>
        <v>0.13333333333333333</v>
      </c>
      <c r="L13" s="13">
        <f t="shared" si="6"/>
        <v>759.99488694105617</v>
      </c>
      <c r="M13" s="13">
        <f t="shared" si="7"/>
        <v>820.50281738068884</v>
      </c>
      <c r="N13" s="4">
        <f t="shared" si="8"/>
        <v>890.0462444327726</v>
      </c>
    </row>
    <row r="14" spans="1:14" ht="18.75">
      <c r="A14" s="9" t="s">
        <v>15</v>
      </c>
      <c r="B14" s="22">
        <v>1380</v>
      </c>
      <c r="C14" s="22">
        <v>1493</v>
      </c>
      <c r="D14" s="22">
        <v>1086</v>
      </c>
      <c r="E14" s="11">
        <v>1525</v>
      </c>
      <c r="F14" s="11">
        <f t="shared" si="0"/>
        <v>1493</v>
      </c>
      <c r="G14" s="11">
        <f t="shared" si="1"/>
        <v>1374.4315965151352</v>
      </c>
      <c r="H14" s="11">
        <f t="shared" si="2"/>
        <v>2445.2510994234176</v>
      </c>
      <c r="I14" s="11">
        <f t="shared" si="3"/>
        <v>2639.9327821211364</v>
      </c>
      <c r="J14" s="11">
        <f t="shared" si="4"/>
        <v>2863.6857893831038</v>
      </c>
      <c r="K14" s="12">
        <f t="shared" si="5"/>
        <v>0.13333333333333333</v>
      </c>
      <c r="L14" s="13">
        <f t="shared" si="6"/>
        <v>326.03347992312234</v>
      </c>
      <c r="M14" s="13">
        <f t="shared" si="7"/>
        <v>351.99103761615152</v>
      </c>
      <c r="N14" s="4">
        <f t="shared" si="8"/>
        <v>381.82477191774717</v>
      </c>
    </row>
    <row r="15" spans="1:14" ht="18.75">
      <c r="A15" s="9" t="s">
        <v>16</v>
      </c>
      <c r="B15" s="22">
        <v>10925</v>
      </c>
      <c r="C15" s="22">
        <v>14827</v>
      </c>
      <c r="D15" s="22">
        <v>11413</v>
      </c>
      <c r="E15" s="11">
        <v>12381</v>
      </c>
      <c r="F15" s="11">
        <f t="shared" si="0"/>
        <v>11941.061110690585</v>
      </c>
      <c r="G15" s="11">
        <f t="shared" si="1"/>
        <v>12381</v>
      </c>
      <c r="H15" s="11">
        <f t="shared" si="2"/>
        <v>20485.815582008468</v>
      </c>
      <c r="I15" s="11">
        <f t="shared" si="3"/>
        <v>22116.819060498248</v>
      </c>
      <c r="J15" s="11">
        <f t="shared" si="4"/>
        <v>23991.376173986228</v>
      </c>
      <c r="K15" s="12">
        <f t="shared" si="5"/>
        <v>0.13333333333333333</v>
      </c>
      <c r="L15" s="13">
        <f t="shared" si="6"/>
        <v>2731.4420776011293</v>
      </c>
      <c r="M15" s="13">
        <f t="shared" si="7"/>
        <v>2948.9092080664332</v>
      </c>
      <c r="N15" s="4">
        <f t="shared" si="8"/>
        <v>3198.8501565314969</v>
      </c>
    </row>
    <row r="16" spans="1:14" ht="18.75">
      <c r="A16" s="9" t="s">
        <v>17</v>
      </c>
      <c r="B16" s="22">
        <v>2558</v>
      </c>
      <c r="C16" s="22">
        <v>3507</v>
      </c>
      <c r="D16" s="22">
        <v>2585</v>
      </c>
      <c r="E16" s="11">
        <v>2814</v>
      </c>
      <c r="F16" s="11">
        <f t="shared" si="0"/>
        <v>2795.9024550248532</v>
      </c>
      <c r="G16" s="11">
        <f t="shared" si="1"/>
        <v>2814</v>
      </c>
      <c r="H16" s="11">
        <f t="shared" si="2"/>
        <v>4736.2215446183191</v>
      </c>
      <c r="I16" s="11">
        <f t="shared" si="3"/>
        <v>5113.3016654095545</v>
      </c>
      <c r="J16" s="11">
        <f t="shared" si="4"/>
        <v>5546.690209398821</v>
      </c>
      <c r="K16" s="12">
        <v>0.13</v>
      </c>
      <c r="L16" s="13">
        <f t="shared" si="6"/>
        <v>615.70880080038148</v>
      </c>
      <c r="M16" s="13">
        <f t="shared" si="7"/>
        <v>664.72921650324213</v>
      </c>
      <c r="N16" s="4">
        <f t="shared" si="8"/>
        <v>721.06972722184673</v>
      </c>
    </row>
    <row r="17" spans="1:14" ht="18.75">
      <c r="A17" s="9" t="s">
        <v>18</v>
      </c>
      <c r="B17" s="22">
        <v>4112</v>
      </c>
      <c r="C17" s="22">
        <v>4642</v>
      </c>
      <c r="D17" s="22">
        <v>2681</v>
      </c>
      <c r="E17" s="11">
        <v>2874</v>
      </c>
      <c r="F17" s="11">
        <f t="shared" si="0"/>
        <v>4494.4295915020311</v>
      </c>
      <c r="G17" s="11">
        <f t="shared" si="1"/>
        <v>2874</v>
      </c>
      <c r="H17" s="11">
        <f t="shared" si="2"/>
        <v>6440.804088474064</v>
      </c>
      <c r="I17" s="11">
        <f t="shared" si="3"/>
        <v>6953.5966512362866</v>
      </c>
      <c r="J17" s="11">
        <f t="shared" si="4"/>
        <v>7542.9632338015972</v>
      </c>
      <c r="K17" s="12">
        <f>2%/15%</f>
        <v>0.13333333333333333</v>
      </c>
      <c r="L17" s="13">
        <f t="shared" si="6"/>
        <v>858.77387846320846</v>
      </c>
      <c r="M17" s="13">
        <f t="shared" si="7"/>
        <v>927.14622016483816</v>
      </c>
      <c r="N17" s="4">
        <f t="shared" si="8"/>
        <v>1005.7284311735463</v>
      </c>
    </row>
    <row r="18" spans="1:14" ht="18.75">
      <c r="A18" s="9" t="s">
        <v>19</v>
      </c>
      <c r="B18" s="22">
        <v>42298</v>
      </c>
      <c r="C18" s="22">
        <v>44433</v>
      </c>
      <c r="D18" s="22">
        <v>34067</v>
      </c>
      <c r="E18" s="11">
        <v>48186</v>
      </c>
      <c r="F18" s="11">
        <f t="shared" si="0"/>
        <v>44433</v>
      </c>
      <c r="G18" s="11">
        <f t="shared" si="1"/>
        <v>43114.881398233068</v>
      </c>
      <c r="H18" s="11">
        <f t="shared" si="2"/>
        <v>74982.387037658453</v>
      </c>
      <c r="I18" s="11">
        <f t="shared" si="3"/>
        <v>80952.20227856563</v>
      </c>
      <c r="J18" s="11">
        <f t="shared" si="4"/>
        <v>87813.474969665927</v>
      </c>
      <c r="K18" s="12">
        <f>10%/15%</f>
        <v>0.66666666666666674</v>
      </c>
      <c r="L18" s="13">
        <f t="shared" si="6"/>
        <v>49988.258025105642</v>
      </c>
      <c r="M18" s="13">
        <f t="shared" si="7"/>
        <v>53968.134852377094</v>
      </c>
      <c r="N18" s="4">
        <f t="shared" si="8"/>
        <v>58542.316646443956</v>
      </c>
    </row>
    <row r="19" spans="1:14" ht="18.75">
      <c r="A19" s="14" t="s">
        <v>20</v>
      </c>
      <c r="B19" s="11">
        <f t="shared" ref="B19:J19" si="9">SUM(B10:B18)</f>
        <v>79266</v>
      </c>
      <c r="C19" s="11">
        <f t="shared" si="9"/>
        <v>86638</v>
      </c>
      <c r="D19" s="11">
        <f t="shared" si="9"/>
        <v>65311</v>
      </c>
      <c r="E19" s="11">
        <f t="shared" si="9"/>
        <v>82657</v>
      </c>
      <c r="F19" s="11">
        <f t="shared" si="9"/>
        <v>81850.949562233494</v>
      </c>
      <c r="G19" s="11">
        <f t="shared" si="9"/>
        <v>77234.246175988723</v>
      </c>
      <c r="H19" s="11">
        <f t="shared" si="9"/>
        <v>137271</v>
      </c>
      <c r="I19" s="11">
        <f t="shared" si="9"/>
        <v>148200</v>
      </c>
      <c r="J19" s="11">
        <f t="shared" si="9"/>
        <v>160761</v>
      </c>
      <c r="K19" s="11"/>
      <c r="L19" s="11">
        <f>SUM(L10:L18)</f>
        <v>58277.619014935786</v>
      </c>
      <c r="M19" s="11">
        <f>SUM(M10:M18)</f>
        <v>62917.463543016973</v>
      </c>
      <c r="N19" s="11">
        <f>SUM(N10:N18)</f>
        <v>68250.164349790502</v>
      </c>
    </row>
    <row r="20" spans="1:14">
      <c r="B20" s="15"/>
      <c r="C20" s="16"/>
      <c r="D20" s="16"/>
      <c r="E20" s="15"/>
      <c r="F20" s="15"/>
      <c r="H20" s="15"/>
    </row>
    <row r="21" spans="1:14" ht="18.75">
      <c r="B21" s="17"/>
      <c r="C21" s="18"/>
    </row>
    <row r="22" spans="1:14">
      <c r="F22" t="s">
        <v>22</v>
      </c>
    </row>
  </sheetData>
  <mergeCells count="7">
    <mergeCell ref="A2:C3"/>
    <mergeCell ref="A6:A9"/>
    <mergeCell ref="B6:J6"/>
    <mergeCell ref="K6:K9"/>
    <mergeCell ref="L6:N7"/>
    <mergeCell ref="B7:J7"/>
    <mergeCell ref="B8:E8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G8" sqref="G8"/>
    </sheetView>
  </sheetViews>
  <sheetFormatPr defaultRowHeight="15"/>
  <cols>
    <col min="1" max="1" width="25" customWidth="1"/>
    <col min="2" max="2" width="16.28515625" customWidth="1"/>
    <col min="3" max="3" width="17.140625" customWidth="1"/>
    <col min="4" max="4" width="13.28515625" customWidth="1"/>
    <col min="5" max="5" width="13.140625" customWidth="1"/>
    <col min="6" max="6" width="13.28515625" customWidth="1"/>
    <col min="7" max="7" width="19.42578125" customWidth="1"/>
    <col min="8" max="8" width="12.7109375" customWidth="1"/>
    <col min="9" max="9" width="14.7109375" customWidth="1"/>
    <col min="10" max="10" width="14.1406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21</v>
      </c>
      <c r="B1" s="2"/>
      <c r="C1" s="2"/>
      <c r="H1" s="30" t="s">
        <v>22</v>
      </c>
      <c r="I1" s="30"/>
      <c r="J1" s="30"/>
    </row>
    <row r="2" spans="1:12" ht="18" customHeight="1">
      <c r="A2" s="27" t="s">
        <v>1</v>
      </c>
      <c r="B2" s="27"/>
      <c r="C2" s="27"/>
      <c r="D2" s="3" t="s">
        <v>2</v>
      </c>
      <c r="E2" s="3" t="s">
        <v>37</v>
      </c>
      <c r="F2" s="3" t="s">
        <v>49</v>
      </c>
      <c r="H2" s="30"/>
      <c r="I2" s="30"/>
      <c r="J2" s="30"/>
    </row>
    <row r="3" spans="1:12" ht="41.45" customHeight="1">
      <c r="A3" s="27"/>
      <c r="B3" s="27"/>
      <c r="C3" s="27"/>
      <c r="D3" s="19">
        <v>4020</v>
      </c>
      <c r="E3" s="20">
        <v>4020</v>
      </c>
      <c r="F3" s="20">
        <v>4020</v>
      </c>
      <c r="H3" s="30"/>
      <c r="I3" s="30"/>
      <c r="J3" s="30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28" t="s">
        <v>3</v>
      </c>
      <c r="B5" s="31" t="s">
        <v>23</v>
      </c>
      <c r="C5" s="31"/>
      <c r="D5" s="31"/>
      <c r="E5" s="31"/>
      <c r="F5" s="31"/>
      <c r="G5" s="29" t="s">
        <v>24</v>
      </c>
      <c r="H5" s="31" t="s">
        <v>25</v>
      </c>
      <c r="I5" s="31"/>
      <c r="J5" s="31"/>
    </row>
    <row r="6" spans="1:12" ht="121.15" customHeight="1">
      <c r="A6" s="28"/>
      <c r="B6" s="32" t="s">
        <v>26</v>
      </c>
      <c r="C6" s="32"/>
      <c r="D6" s="32"/>
      <c r="E6" s="32"/>
      <c r="F6" s="32"/>
      <c r="G6" s="29"/>
      <c r="H6" s="31"/>
      <c r="I6" s="31"/>
      <c r="J6" s="31"/>
    </row>
    <row r="7" spans="1:12" ht="69" customHeight="1">
      <c r="A7" s="28"/>
      <c r="B7" s="9" t="s">
        <v>27</v>
      </c>
      <c r="C7" s="9" t="s">
        <v>27</v>
      </c>
      <c r="D7" s="9" t="s">
        <v>9</v>
      </c>
      <c r="E7" s="9" t="s">
        <v>9</v>
      </c>
      <c r="F7" s="9" t="s">
        <v>9</v>
      </c>
      <c r="G7" s="9" t="s">
        <v>27</v>
      </c>
      <c r="H7" s="9" t="s">
        <v>9</v>
      </c>
      <c r="I7" s="9" t="s">
        <v>9</v>
      </c>
      <c r="J7" s="9" t="s">
        <v>9</v>
      </c>
    </row>
    <row r="8" spans="1:12" ht="18.75">
      <c r="A8" s="28"/>
      <c r="B8" s="26" t="s">
        <v>38</v>
      </c>
      <c r="C8" s="9" t="s">
        <v>48</v>
      </c>
      <c r="D8" s="9" t="s">
        <v>10</v>
      </c>
      <c r="E8" s="9" t="s">
        <v>36</v>
      </c>
      <c r="F8" s="9" t="s">
        <v>44</v>
      </c>
      <c r="G8" s="21" t="s">
        <v>48</v>
      </c>
      <c r="H8" s="26" t="s">
        <v>10</v>
      </c>
      <c r="I8" s="26" t="s">
        <v>36</v>
      </c>
      <c r="J8" s="26" t="s">
        <v>44</v>
      </c>
    </row>
    <row r="9" spans="1:12" ht="18.75">
      <c r="A9" s="9" t="s">
        <v>11</v>
      </c>
      <c r="B9" s="22">
        <v>538</v>
      </c>
      <c r="C9" s="22">
        <v>609</v>
      </c>
      <c r="D9" s="22">
        <f t="shared" ref="D9:D17" si="0">$D$3*(0.4*B9/$B$18+0.6*C9/$C$18)</f>
        <v>560.648696411635</v>
      </c>
      <c r="E9" s="22">
        <f t="shared" ref="E9:E17" si="1">$E$3*(0.4*B9/$B$18+0.6*C9/$C$18)</f>
        <v>560.648696411635</v>
      </c>
      <c r="F9" s="22">
        <f t="shared" ref="F9:F17" si="2">$F$3*(0.4*B9/$B$18+0.6*C9/$C$18)</f>
        <v>560.648696411635</v>
      </c>
      <c r="G9" s="4">
        <v>0</v>
      </c>
      <c r="H9" s="4">
        <f t="shared" ref="H9:H17" si="3">G9+D9</f>
        <v>560.648696411635</v>
      </c>
      <c r="I9" s="4">
        <f t="shared" ref="I9:I17" si="4">E9+G9</f>
        <v>560.648696411635</v>
      </c>
      <c r="J9" s="4">
        <f t="shared" ref="J9:J17" si="5">F9+G9</f>
        <v>560.648696411635</v>
      </c>
    </row>
    <row r="10" spans="1:12" ht="18.75">
      <c r="A10" s="9" t="s">
        <v>12</v>
      </c>
      <c r="B10" s="22">
        <v>241</v>
      </c>
      <c r="C10" s="22">
        <v>297</v>
      </c>
      <c r="D10" s="22">
        <f t="shared" si="0"/>
        <v>264.74270338032539</v>
      </c>
      <c r="E10" s="22">
        <f t="shared" si="1"/>
        <v>264.74270338032539</v>
      </c>
      <c r="F10" s="22">
        <f t="shared" si="2"/>
        <v>264.74270338032539</v>
      </c>
      <c r="G10" s="4">
        <v>0</v>
      </c>
      <c r="H10" s="4">
        <f t="shared" si="3"/>
        <v>264.74270338032539</v>
      </c>
      <c r="I10" s="4">
        <f t="shared" si="4"/>
        <v>264.74270338032539</v>
      </c>
      <c r="J10" s="4">
        <f t="shared" si="5"/>
        <v>264.74270338032539</v>
      </c>
    </row>
    <row r="11" spans="1:12" ht="18.75">
      <c r="A11" s="9" t="s">
        <v>13</v>
      </c>
      <c r="B11" s="22">
        <v>397</v>
      </c>
      <c r="C11" s="22">
        <v>374</v>
      </c>
      <c r="D11" s="22">
        <f t="shared" si="0"/>
        <v>371.3442998404999</v>
      </c>
      <c r="E11" s="22">
        <f t="shared" si="1"/>
        <v>371.3442998404999</v>
      </c>
      <c r="F11" s="22">
        <f t="shared" si="2"/>
        <v>371.3442998404999</v>
      </c>
      <c r="G11" s="4">
        <v>0</v>
      </c>
      <c r="H11" s="4">
        <f t="shared" si="3"/>
        <v>371.3442998404999</v>
      </c>
      <c r="I11" s="4">
        <f t="shared" si="4"/>
        <v>371.3442998404999</v>
      </c>
      <c r="J11" s="4">
        <f t="shared" si="5"/>
        <v>371.3442998404999</v>
      </c>
      <c r="L11" t="s">
        <v>22</v>
      </c>
    </row>
    <row r="12" spans="1:12" ht="18.75">
      <c r="A12" s="9" t="s">
        <v>14</v>
      </c>
      <c r="B12" s="22">
        <v>322</v>
      </c>
      <c r="C12" s="22">
        <v>387</v>
      </c>
      <c r="D12" s="22">
        <f t="shared" si="0"/>
        <v>348.20312798151031</v>
      </c>
      <c r="E12" s="22">
        <f t="shared" si="1"/>
        <v>348.20312798151031</v>
      </c>
      <c r="F12" s="22">
        <f t="shared" si="2"/>
        <v>348.20312798151031</v>
      </c>
      <c r="G12" s="4">
        <v>0</v>
      </c>
      <c r="H12" s="4">
        <f t="shared" si="3"/>
        <v>348.20312798151031</v>
      </c>
      <c r="I12" s="4">
        <f t="shared" si="4"/>
        <v>348.20312798151031</v>
      </c>
      <c r="J12" s="4">
        <f t="shared" si="5"/>
        <v>348.20312798151031</v>
      </c>
    </row>
    <row r="13" spans="1:12" ht="18.75">
      <c r="A13" s="9" t="s">
        <v>15</v>
      </c>
      <c r="B13" s="22">
        <v>405</v>
      </c>
      <c r="C13" s="22">
        <v>414</v>
      </c>
      <c r="D13" s="22">
        <f t="shared" si="0"/>
        <v>397.0709953265212</v>
      </c>
      <c r="E13" s="22">
        <f t="shared" si="1"/>
        <v>397.0709953265212</v>
      </c>
      <c r="F13" s="22">
        <f t="shared" si="2"/>
        <v>397.0709953265212</v>
      </c>
      <c r="G13" s="4">
        <v>0</v>
      </c>
      <c r="H13" s="4">
        <f t="shared" si="3"/>
        <v>397.0709953265212</v>
      </c>
      <c r="I13" s="4">
        <f t="shared" si="4"/>
        <v>397.0709953265212</v>
      </c>
      <c r="J13" s="4">
        <f t="shared" si="5"/>
        <v>397.0709953265212</v>
      </c>
    </row>
    <row r="14" spans="1:12" ht="18.75">
      <c r="A14" s="9" t="s">
        <v>16</v>
      </c>
      <c r="B14" s="22">
        <v>378</v>
      </c>
      <c r="C14" s="22">
        <v>369</v>
      </c>
      <c r="D14" s="22">
        <f t="shared" si="0"/>
        <v>360.82121725970808</v>
      </c>
      <c r="E14" s="22">
        <f t="shared" si="1"/>
        <v>360.82121725970808</v>
      </c>
      <c r="F14" s="22">
        <f t="shared" si="2"/>
        <v>360.82121725970808</v>
      </c>
      <c r="G14" s="4">
        <v>0</v>
      </c>
      <c r="H14" s="4">
        <f t="shared" si="3"/>
        <v>360.82121725970808</v>
      </c>
      <c r="I14" s="4">
        <f t="shared" si="4"/>
        <v>360.82121725970808</v>
      </c>
      <c r="J14" s="4">
        <f t="shared" si="5"/>
        <v>360.82121725970808</v>
      </c>
    </row>
    <row r="15" spans="1:12" ht="18.75">
      <c r="A15" s="9" t="s">
        <v>17</v>
      </c>
      <c r="B15" s="22">
        <v>399</v>
      </c>
      <c r="C15" s="22">
        <v>433</v>
      </c>
      <c r="D15" s="22">
        <f t="shared" si="0"/>
        <v>405.31278638674894</v>
      </c>
      <c r="E15" s="22">
        <f t="shared" si="1"/>
        <v>405.31278638674894</v>
      </c>
      <c r="F15" s="22">
        <f t="shared" si="2"/>
        <v>405.31278638674894</v>
      </c>
      <c r="G15" s="4">
        <v>0</v>
      </c>
      <c r="H15" s="4">
        <f t="shared" si="3"/>
        <v>405.31278638674894</v>
      </c>
      <c r="I15" s="4">
        <f t="shared" si="4"/>
        <v>405.31278638674894</v>
      </c>
      <c r="J15" s="4">
        <f t="shared" si="5"/>
        <v>405.31278638674894</v>
      </c>
    </row>
    <row r="16" spans="1:12" ht="18.75">
      <c r="A16" s="9" t="s">
        <v>18</v>
      </c>
      <c r="B16" s="24">
        <v>264</v>
      </c>
      <c r="C16" s="24">
        <v>325</v>
      </c>
      <c r="D16" s="22">
        <f t="shared" si="0"/>
        <v>289.81506101074478</v>
      </c>
      <c r="E16" s="22">
        <f t="shared" si="1"/>
        <v>289.81506101074478</v>
      </c>
      <c r="F16" s="22">
        <f t="shared" si="2"/>
        <v>289.81506101074478</v>
      </c>
      <c r="G16" s="4">
        <v>0</v>
      </c>
      <c r="H16" s="4">
        <f t="shared" si="3"/>
        <v>289.81506101074478</v>
      </c>
      <c r="I16" s="4">
        <f t="shared" si="4"/>
        <v>289.81506101074478</v>
      </c>
      <c r="J16" s="4">
        <f t="shared" si="5"/>
        <v>289.81506101074478</v>
      </c>
    </row>
    <row r="17" spans="1:10" ht="18.75">
      <c r="A17" s="9" t="s">
        <v>19</v>
      </c>
      <c r="B17" s="22">
        <v>1017</v>
      </c>
      <c r="C17" s="22">
        <v>1084</v>
      </c>
      <c r="D17" s="22">
        <f t="shared" si="0"/>
        <v>1022.0411124023065</v>
      </c>
      <c r="E17" s="22">
        <f t="shared" si="1"/>
        <v>1022.0411124023065</v>
      </c>
      <c r="F17" s="22">
        <f t="shared" si="2"/>
        <v>1022.0411124023065</v>
      </c>
      <c r="G17" s="4">
        <v>0</v>
      </c>
      <c r="H17" s="4">
        <f t="shared" si="3"/>
        <v>1022.0411124023065</v>
      </c>
      <c r="I17" s="4">
        <f t="shared" si="4"/>
        <v>1022.0411124023065</v>
      </c>
      <c r="J17" s="4">
        <f t="shared" si="5"/>
        <v>1022.0411124023065</v>
      </c>
    </row>
    <row r="18" spans="1:10" ht="18.75">
      <c r="A18" s="9" t="s">
        <v>20</v>
      </c>
      <c r="B18" s="22">
        <f t="shared" ref="B18:J18" si="6">SUM(B9:B17)</f>
        <v>3961</v>
      </c>
      <c r="C18" s="22">
        <f t="shared" si="6"/>
        <v>4292</v>
      </c>
      <c r="D18" s="22">
        <f t="shared" si="6"/>
        <v>4020</v>
      </c>
      <c r="E18" s="22">
        <f t="shared" si="6"/>
        <v>4020</v>
      </c>
      <c r="F18" s="22">
        <f t="shared" si="6"/>
        <v>4020</v>
      </c>
      <c r="G18" s="4">
        <f t="shared" si="6"/>
        <v>0</v>
      </c>
      <c r="H18" s="4">
        <f t="shared" si="6"/>
        <v>4020</v>
      </c>
      <c r="I18" s="4">
        <f t="shared" si="6"/>
        <v>4020</v>
      </c>
      <c r="J18" s="4">
        <f t="shared" si="6"/>
        <v>4020</v>
      </c>
    </row>
    <row r="19" spans="1:10">
      <c r="B19" s="15"/>
      <c r="G19" s="15"/>
      <c r="H19" s="15"/>
      <c r="I19" s="23"/>
      <c r="J19" s="23"/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8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E16" sqref="E16"/>
    </sheetView>
  </sheetViews>
  <sheetFormatPr defaultRowHeight="15"/>
  <cols>
    <col min="1" max="1" width="24" customWidth="1"/>
    <col min="2" max="2" width="17.42578125" customWidth="1"/>
    <col min="3" max="3" width="17.140625" customWidth="1"/>
    <col min="4" max="4" width="14.28515625" customWidth="1"/>
    <col min="5" max="5" width="14.42578125" customWidth="1"/>
    <col min="6" max="6" width="14.140625" customWidth="1"/>
    <col min="7" max="7" width="24.28515625" customWidth="1"/>
    <col min="8" max="8" width="14.85546875" customWidth="1"/>
    <col min="9" max="9" width="14.140625" customWidth="1"/>
    <col min="10" max="10" width="13.425781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28</v>
      </c>
      <c r="B1" s="2"/>
      <c r="C1" s="2"/>
      <c r="H1" s="30" t="s">
        <v>22</v>
      </c>
      <c r="I1" s="30"/>
      <c r="J1" s="30"/>
    </row>
    <row r="2" spans="1:12" ht="18" customHeight="1">
      <c r="A2" s="27" t="s">
        <v>1</v>
      </c>
      <c r="B2" s="27"/>
      <c r="C2" s="27"/>
      <c r="D2" s="3" t="s">
        <v>46</v>
      </c>
      <c r="E2" s="3" t="s">
        <v>39</v>
      </c>
      <c r="F2" s="3" t="s">
        <v>47</v>
      </c>
      <c r="H2" s="30"/>
      <c r="I2" s="30"/>
      <c r="J2" s="30"/>
    </row>
    <row r="3" spans="1:12" ht="41.45" customHeight="1">
      <c r="A3" s="27"/>
      <c r="B3" s="27"/>
      <c r="C3" s="27"/>
      <c r="D3" s="19">
        <v>14705</v>
      </c>
      <c r="E3" s="20">
        <v>15015</v>
      </c>
      <c r="F3" s="20">
        <v>15329</v>
      </c>
      <c r="H3" s="30"/>
      <c r="I3" s="30"/>
      <c r="J3" s="30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28" t="s">
        <v>3</v>
      </c>
      <c r="B5" s="31" t="s">
        <v>30</v>
      </c>
      <c r="C5" s="31"/>
      <c r="D5" s="31"/>
      <c r="E5" s="31"/>
      <c r="F5" s="31"/>
      <c r="G5" s="29" t="s">
        <v>24</v>
      </c>
      <c r="H5" s="31" t="s">
        <v>31</v>
      </c>
      <c r="I5" s="31"/>
      <c r="J5" s="31"/>
    </row>
    <row r="6" spans="1:12" ht="87.75" customHeight="1">
      <c r="A6" s="28"/>
      <c r="B6" s="32" t="s">
        <v>26</v>
      </c>
      <c r="C6" s="32"/>
      <c r="D6" s="32"/>
      <c r="E6" s="32"/>
      <c r="F6" s="32"/>
      <c r="G6" s="29"/>
      <c r="H6" s="31"/>
      <c r="I6" s="31"/>
      <c r="J6" s="31"/>
    </row>
    <row r="7" spans="1:12" ht="57" customHeight="1">
      <c r="A7" s="28"/>
      <c r="B7" s="9" t="s">
        <v>27</v>
      </c>
      <c r="C7" s="9" t="s">
        <v>27</v>
      </c>
      <c r="D7" s="9" t="s">
        <v>9</v>
      </c>
      <c r="E7" s="9" t="s">
        <v>9</v>
      </c>
      <c r="F7" s="9" t="s">
        <v>9</v>
      </c>
      <c r="G7" s="9" t="s">
        <v>27</v>
      </c>
      <c r="H7" s="9" t="s">
        <v>9</v>
      </c>
      <c r="I7" s="9" t="s">
        <v>9</v>
      </c>
      <c r="J7" s="9" t="s">
        <v>9</v>
      </c>
    </row>
    <row r="8" spans="1:12" ht="18.75">
      <c r="A8" s="28"/>
      <c r="B8" s="26" t="s">
        <v>38</v>
      </c>
      <c r="C8" s="9" t="s">
        <v>48</v>
      </c>
      <c r="D8" s="9" t="s">
        <v>10</v>
      </c>
      <c r="E8" s="9" t="s">
        <v>36</v>
      </c>
      <c r="F8" s="9" t="s">
        <v>44</v>
      </c>
      <c r="G8" s="21" t="s">
        <v>48</v>
      </c>
      <c r="H8" s="26" t="s">
        <v>10</v>
      </c>
      <c r="I8" s="26" t="s">
        <v>36</v>
      </c>
      <c r="J8" s="26" t="s">
        <v>44</v>
      </c>
    </row>
    <row r="9" spans="1:12" ht="18.75">
      <c r="A9" s="9" t="s">
        <v>11</v>
      </c>
      <c r="B9" s="22">
        <v>173</v>
      </c>
      <c r="C9" s="22">
        <v>211</v>
      </c>
      <c r="D9" s="22">
        <f t="shared" ref="D9:D17" si="0">$D$3*(0.4*B9/$B$18+0.6*C9/$C$18)</f>
        <v>185.92162736070591</v>
      </c>
      <c r="E9" s="22">
        <f t="shared" ref="E9:E17" si="1">$E$3*(0.4*B9/$B$18+0.6*C9/$C$18)</f>
        <v>189.84109043325395</v>
      </c>
      <c r="F9" s="22">
        <f t="shared" ref="F9:F17" si="2">$F$3*(0.4*B9/$B$18+0.6*C9/$C$18)</f>
        <v>193.8111272228671</v>
      </c>
      <c r="G9" s="4">
        <v>1</v>
      </c>
      <c r="H9" s="4">
        <f t="shared" ref="H9:H17" si="3">G9+D9</f>
        <v>186.92162736070591</v>
      </c>
      <c r="I9" s="4">
        <f t="shared" ref="I9:I17" si="4">E9+G9</f>
        <v>190.84109043325395</v>
      </c>
      <c r="J9" s="4">
        <f t="shared" ref="J9:J17" si="5">F9+G9</f>
        <v>194.8111272228671</v>
      </c>
    </row>
    <row r="10" spans="1:12" ht="18.75">
      <c r="A10" s="9" t="s">
        <v>12</v>
      </c>
      <c r="B10" s="22">
        <v>215</v>
      </c>
      <c r="C10" s="22">
        <v>223</v>
      </c>
      <c r="D10" s="22">
        <f t="shared" si="0"/>
        <v>209.22221328256626</v>
      </c>
      <c r="E10" s="22">
        <f t="shared" si="1"/>
        <v>213.63288217869655</v>
      </c>
      <c r="F10" s="22">
        <f t="shared" si="2"/>
        <v>218.10046293155105</v>
      </c>
      <c r="G10" s="4">
        <v>0</v>
      </c>
      <c r="H10" s="4">
        <f t="shared" si="3"/>
        <v>209.22221328256626</v>
      </c>
      <c r="I10" s="4">
        <f t="shared" si="4"/>
        <v>213.63288217869655</v>
      </c>
      <c r="J10" s="4">
        <f t="shared" si="5"/>
        <v>218.10046293155105</v>
      </c>
    </row>
    <row r="11" spans="1:12" ht="18.75">
      <c r="A11" s="9" t="s">
        <v>13</v>
      </c>
      <c r="B11" s="22">
        <v>460</v>
      </c>
      <c r="C11" s="22">
        <v>496</v>
      </c>
      <c r="D11" s="22">
        <f t="shared" si="0"/>
        <v>458.15062642792532</v>
      </c>
      <c r="E11" s="22">
        <f t="shared" si="1"/>
        <v>467.80902113670851</v>
      </c>
      <c r="F11" s="22">
        <f t="shared" si="2"/>
        <v>477.592040293347</v>
      </c>
      <c r="G11" s="4">
        <v>1</v>
      </c>
      <c r="H11" s="4">
        <f t="shared" si="3"/>
        <v>459.15062642792532</v>
      </c>
      <c r="I11" s="4">
        <f t="shared" si="4"/>
        <v>468.80902113670851</v>
      </c>
      <c r="J11" s="4">
        <f t="shared" si="5"/>
        <v>478.592040293347</v>
      </c>
      <c r="L11" t="s">
        <v>22</v>
      </c>
    </row>
    <row r="12" spans="1:12" ht="18.75">
      <c r="A12" s="9" t="s">
        <v>14</v>
      </c>
      <c r="B12" s="22">
        <v>973</v>
      </c>
      <c r="C12" s="22">
        <v>1014</v>
      </c>
      <c r="D12" s="22">
        <f t="shared" si="0"/>
        <v>949.52168477825694</v>
      </c>
      <c r="E12" s="22">
        <f t="shared" si="1"/>
        <v>969.53880292047108</v>
      </c>
      <c r="F12" s="22">
        <f t="shared" si="2"/>
        <v>989.81420645806872</v>
      </c>
      <c r="G12" s="4">
        <v>10</v>
      </c>
      <c r="H12" s="4">
        <f t="shared" si="3"/>
        <v>959.52168477825694</v>
      </c>
      <c r="I12" s="4">
        <f t="shared" si="4"/>
        <v>979.53880292047108</v>
      </c>
      <c r="J12" s="4">
        <f t="shared" si="5"/>
        <v>999.81420645806872</v>
      </c>
    </row>
    <row r="13" spans="1:12" ht="18.75">
      <c r="A13" s="9" t="s">
        <v>15</v>
      </c>
      <c r="B13" s="22">
        <v>132</v>
      </c>
      <c r="C13" s="22">
        <v>133</v>
      </c>
      <c r="D13" s="22">
        <f t="shared" si="0"/>
        <v>126.27513856721407</v>
      </c>
      <c r="E13" s="22">
        <f t="shared" si="1"/>
        <v>128.93717821058956</v>
      </c>
      <c r="F13" s="22">
        <f t="shared" si="2"/>
        <v>131.63356675258922</v>
      </c>
      <c r="G13" s="4">
        <v>1</v>
      </c>
      <c r="H13" s="4">
        <f t="shared" si="3"/>
        <v>127.27513856721407</v>
      </c>
      <c r="I13" s="4">
        <f t="shared" si="4"/>
        <v>129.93717821058956</v>
      </c>
      <c r="J13" s="4">
        <f t="shared" si="5"/>
        <v>132.63356675258922</v>
      </c>
    </row>
    <row r="14" spans="1:12" ht="18.75">
      <c r="A14" s="9" t="s">
        <v>16</v>
      </c>
      <c r="B14" s="22">
        <v>821</v>
      </c>
      <c r="C14" s="22">
        <v>448</v>
      </c>
      <c r="D14" s="22">
        <f t="shared" si="0"/>
        <v>574.28480050151722</v>
      </c>
      <c r="E14" s="22">
        <f t="shared" si="1"/>
        <v>586.39145049508886</v>
      </c>
      <c r="F14" s="22">
        <f t="shared" si="2"/>
        <v>598.65431532728724</v>
      </c>
      <c r="G14" s="4">
        <v>1</v>
      </c>
      <c r="H14" s="4">
        <f t="shared" si="3"/>
        <v>575.28480050151722</v>
      </c>
      <c r="I14" s="4">
        <f t="shared" si="4"/>
        <v>587.39145049508886</v>
      </c>
      <c r="J14" s="4">
        <f t="shared" si="5"/>
        <v>599.65431532728724</v>
      </c>
    </row>
    <row r="15" spans="1:12" ht="18.75">
      <c r="A15" s="9" t="s">
        <v>17</v>
      </c>
      <c r="B15" s="22">
        <v>513</v>
      </c>
      <c r="C15" s="22">
        <v>656</v>
      </c>
      <c r="D15" s="22">
        <f t="shared" si="0"/>
        <v>568.19445414817358</v>
      </c>
      <c r="E15" s="22">
        <f t="shared" si="1"/>
        <v>580.17271193708439</v>
      </c>
      <c r="F15" s="22">
        <f t="shared" si="2"/>
        <v>592.30552789101341</v>
      </c>
      <c r="G15" s="4">
        <v>6</v>
      </c>
      <c r="H15" s="4">
        <f t="shared" si="3"/>
        <v>574.19445414817358</v>
      </c>
      <c r="I15" s="4">
        <f t="shared" si="4"/>
        <v>586.17271193708439</v>
      </c>
      <c r="J15" s="4">
        <f t="shared" si="5"/>
        <v>598.30552789101341</v>
      </c>
    </row>
    <row r="16" spans="1:12" ht="18.75">
      <c r="A16" s="9" t="s">
        <v>18</v>
      </c>
      <c r="B16" s="24">
        <v>230</v>
      </c>
      <c r="C16" s="24">
        <v>229</v>
      </c>
      <c r="D16" s="22">
        <f t="shared" si="0"/>
        <v>218.49817900991195</v>
      </c>
      <c r="E16" s="22">
        <f t="shared" si="1"/>
        <v>223.10439699652011</v>
      </c>
      <c r="F16" s="22">
        <f t="shared" si="2"/>
        <v>227.77005005392317</v>
      </c>
      <c r="G16" s="4">
        <v>0</v>
      </c>
      <c r="H16" s="4">
        <f t="shared" si="3"/>
        <v>218.49817900991195</v>
      </c>
      <c r="I16" s="4">
        <f t="shared" si="4"/>
        <v>223.10439699652011</v>
      </c>
      <c r="J16" s="4">
        <f t="shared" si="5"/>
        <v>227.77005005392317</v>
      </c>
    </row>
    <row r="17" spans="1:10" ht="18.75">
      <c r="A17" s="9" t="s">
        <v>19</v>
      </c>
      <c r="B17" s="22">
        <v>11347</v>
      </c>
      <c r="C17" s="22">
        <v>12439</v>
      </c>
      <c r="D17" s="22">
        <f t="shared" si="0"/>
        <v>11414.931275923729</v>
      </c>
      <c r="E17" s="22">
        <f t="shared" si="1"/>
        <v>11655.572465691586</v>
      </c>
      <c r="F17" s="22">
        <f t="shared" si="2"/>
        <v>11899.318703069353</v>
      </c>
      <c r="G17" s="4">
        <v>39</v>
      </c>
      <c r="H17" s="4">
        <f t="shared" si="3"/>
        <v>11453.931275923729</v>
      </c>
      <c r="I17" s="4">
        <f t="shared" si="4"/>
        <v>11694.572465691586</v>
      </c>
      <c r="J17" s="4">
        <f t="shared" si="5"/>
        <v>11938.318703069353</v>
      </c>
    </row>
    <row r="18" spans="1:10" ht="18.75">
      <c r="A18" s="9" t="s">
        <v>20</v>
      </c>
      <c r="B18" s="22">
        <f t="shared" ref="B18:J18" si="6">SUM(B9:B17)</f>
        <v>14864</v>
      </c>
      <c r="C18" s="22">
        <f t="shared" si="6"/>
        <v>15849</v>
      </c>
      <c r="D18" s="22">
        <f t="shared" si="6"/>
        <v>14705</v>
      </c>
      <c r="E18" s="22">
        <f t="shared" si="6"/>
        <v>15015</v>
      </c>
      <c r="F18" s="22">
        <f t="shared" si="6"/>
        <v>15329</v>
      </c>
      <c r="G18" s="4">
        <f t="shared" si="6"/>
        <v>59</v>
      </c>
      <c r="H18" s="4">
        <f t="shared" si="6"/>
        <v>14764</v>
      </c>
      <c r="I18" s="4">
        <f t="shared" si="6"/>
        <v>15074</v>
      </c>
      <c r="J18" s="4">
        <f t="shared" si="6"/>
        <v>15388</v>
      </c>
    </row>
    <row r="19" spans="1:10">
      <c r="B19" s="15"/>
      <c r="G19" s="15"/>
      <c r="H19" s="15"/>
      <c r="I19" s="23"/>
      <c r="J19" s="23"/>
    </row>
    <row r="21" spans="1:10">
      <c r="D21" t="s">
        <v>22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21" sqref="B21"/>
    </sheetView>
  </sheetViews>
  <sheetFormatPr defaultRowHeight="15"/>
  <cols>
    <col min="1" max="1" width="24.7109375" customWidth="1"/>
    <col min="2" max="2" width="17" customWidth="1"/>
    <col min="3" max="3" width="16" customWidth="1"/>
    <col min="4" max="4" width="15.140625" customWidth="1"/>
    <col min="5" max="5" width="16" customWidth="1"/>
    <col min="6" max="6" width="15.85546875" customWidth="1"/>
    <col min="7" max="7" width="25.7109375" customWidth="1"/>
    <col min="8" max="9" width="11.42578125"/>
    <col min="10" max="10" width="10.8554687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3" ht="17.45" customHeight="1">
      <c r="A1" s="1" t="s">
        <v>32</v>
      </c>
      <c r="B1" s="2"/>
      <c r="C1" s="2"/>
      <c r="H1" s="30" t="s">
        <v>22</v>
      </c>
      <c r="I1" s="30"/>
      <c r="J1" s="30"/>
    </row>
    <row r="2" spans="1:13" ht="18" customHeight="1">
      <c r="A2" s="27" t="s">
        <v>1</v>
      </c>
      <c r="B2" s="27"/>
      <c r="C2" s="27"/>
      <c r="D2" s="3" t="s">
        <v>29</v>
      </c>
      <c r="E2" s="3" t="s">
        <v>39</v>
      </c>
      <c r="F2" s="3" t="s">
        <v>47</v>
      </c>
      <c r="H2" s="30"/>
      <c r="I2" s="30"/>
      <c r="J2" s="30"/>
    </row>
    <row r="3" spans="1:13" ht="41.45" customHeight="1">
      <c r="A3" s="27"/>
      <c r="B3" s="27"/>
      <c r="C3" s="27"/>
      <c r="D3" s="19">
        <v>6056</v>
      </c>
      <c r="E3" s="20">
        <v>6056</v>
      </c>
      <c r="F3" s="20">
        <v>6056</v>
      </c>
      <c r="H3" s="30"/>
      <c r="I3" s="30"/>
      <c r="J3" s="30"/>
    </row>
    <row r="4" spans="1:13">
      <c r="A4" s="5"/>
      <c r="B4" s="5"/>
      <c r="C4" s="6"/>
      <c r="D4" s="6"/>
      <c r="E4" s="6"/>
      <c r="F4" s="6"/>
      <c r="G4" s="7"/>
    </row>
    <row r="5" spans="1:13" ht="82.9" customHeight="1">
      <c r="A5" s="28" t="s">
        <v>3</v>
      </c>
      <c r="B5" s="31" t="s">
        <v>33</v>
      </c>
      <c r="C5" s="31"/>
      <c r="D5" s="31"/>
      <c r="E5" s="31"/>
      <c r="F5" s="31"/>
      <c r="G5" s="29" t="s">
        <v>24</v>
      </c>
      <c r="H5" s="31" t="s">
        <v>34</v>
      </c>
      <c r="I5" s="31"/>
      <c r="J5" s="31"/>
    </row>
    <row r="6" spans="1:13" ht="103.5" customHeight="1">
      <c r="A6" s="28"/>
      <c r="B6" s="32" t="s">
        <v>26</v>
      </c>
      <c r="C6" s="32"/>
      <c r="D6" s="32"/>
      <c r="E6" s="32"/>
      <c r="F6" s="32"/>
      <c r="G6" s="29"/>
      <c r="H6" s="31"/>
      <c r="I6" s="31"/>
      <c r="J6" s="31"/>
    </row>
    <row r="7" spans="1:13" ht="57" customHeight="1">
      <c r="A7" s="28"/>
      <c r="B7" s="9" t="s">
        <v>27</v>
      </c>
      <c r="C7" s="9" t="s">
        <v>27</v>
      </c>
      <c r="D7" s="9" t="s">
        <v>9</v>
      </c>
      <c r="E7" s="9" t="s">
        <v>9</v>
      </c>
      <c r="F7" s="9" t="s">
        <v>9</v>
      </c>
      <c r="G7" s="9" t="s">
        <v>27</v>
      </c>
      <c r="H7" s="9" t="s">
        <v>9</v>
      </c>
      <c r="I7" s="9" t="s">
        <v>9</v>
      </c>
      <c r="J7" s="9" t="s">
        <v>9</v>
      </c>
    </row>
    <row r="8" spans="1:13" ht="37.5">
      <c r="A8" s="28"/>
      <c r="B8" s="26" t="s">
        <v>38</v>
      </c>
      <c r="C8" s="9" t="s">
        <v>48</v>
      </c>
      <c r="D8" s="9" t="s">
        <v>10</v>
      </c>
      <c r="E8" s="9" t="s">
        <v>36</v>
      </c>
      <c r="F8" s="9" t="s">
        <v>44</v>
      </c>
      <c r="G8" s="21" t="s">
        <v>48</v>
      </c>
      <c r="H8" s="26" t="s">
        <v>10</v>
      </c>
      <c r="I8" s="26" t="s">
        <v>36</v>
      </c>
      <c r="J8" s="26" t="s">
        <v>44</v>
      </c>
      <c r="M8" t="s">
        <v>22</v>
      </c>
    </row>
    <row r="9" spans="1:13" ht="18.75">
      <c r="A9" s="9" t="s">
        <v>11</v>
      </c>
      <c r="B9" s="22">
        <v>482</v>
      </c>
      <c r="C9" s="22">
        <v>288</v>
      </c>
      <c r="D9" s="22">
        <f t="shared" ref="D9:D17" si="0">$D$3*(0.4*B9/$B$18+0.6*C9/$C$18)</f>
        <v>368.08295701622347</v>
      </c>
      <c r="E9" s="22">
        <f t="shared" ref="E9:E17" si="1">$E$3*(0.4*B9/$B$18+0.6*C9/$C$18)</f>
        <v>368.08295701622347</v>
      </c>
      <c r="F9" s="22">
        <f t="shared" ref="F9:F17" si="2">$F$3*(0.4*B9/$B$18+0.6*C9/$C$18)</f>
        <v>368.08295701622347</v>
      </c>
      <c r="G9" s="4">
        <v>0</v>
      </c>
      <c r="H9" s="4">
        <f t="shared" ref="H9:H17" si="3">G9+D9</f>
        <v>368.08295701622347</v>
      </c>
      <c r="I9" s="4">
        <f t="shared" ref="I9:I17" si="4">E9+G9</f>
        <v>368.08295701622347</v>
      </c>
      <c r="J9" s="4">
        <f t="shared" ref="J9:J17" si="5">F9+G9</f>
        <v>368.08295701622347</v>
      </c>
    </row>
    <row r="10" spans="1:13" ht="18.75">
      <c r="A10" s="9" t="s">
        <v>12</v>
      </c>
      <c r="B10" s="22">
        <v>394</v>
      </c>
      <c r="C10" s="22">
        <v>400</v>
      </c>
      <c r="D10" s="22">
        <f t="shared" si="0"/>
        <v>399.62963706305408</v>
      </c>
      <c r="E10" s="22">
        <f t="shared" si="1"/>
        <v>399.62963706305408</v>
      </c>
      <c r="F10" s="22">
        <f t="shared" si="2"/>
        <v>399.62963706305408</v>
      </c>
      <c r="G10" s="4">
        <v>0</v>
      </c>
      <c r="H10" s="4">
        <f t="shared" si="3"/>
        <v>399.62963706305408</v>
      </c>
      <c r="I10" s="4">
        <f t="shared" si="4"/>
        <v>399.62963706305408</v>
      </c>
      <c r="J10" s="4">
        <f t="shared" si="5"/>
        <v>399.62963706305408</v>
      </c>
    </row>
    <row r="11" spans="1:13" ht="18.75">
      <c r="A11" s="9" t="s">
        <v>13</v>
      </c>
      <c r="B11" s="22">
        <v>798</v>
      </c>
      <c r="C11" s="22">
        <v>794</v>
      </c>
      <c r="D11" s="22">
        <f t="shared" si="0"/>
        <v>799.71078775715</v>
      </c>
      <c r="E11" s="22">
        <f t="shared" si="1"/>
        <v>799.71078775715</v>
      </c>
      <c r="F11" s="22">
        <f t="shared" si="2"/>
        <v>799.71078775715</v>
      </c>
      <c r="G11" s="4">
        <v>0</v>
      </c>
      <c r="H11" s="4">
        <f t="shared" si="3"/>
        <v>799.71078775715</v>
      </c>
      <c r="I11" s="4">
        <f t="shared" si="4"/>
        <v>799.71078775715</v>
      </c>
      <c r="J11" s="4">
        <f t="shared" si="5"/>
        <v>799.71078775715</v>
      </c>
      <c r="L11" t="s">
        <v>22</v>
      </c>
    </row>
    <row r="12" spans="1:13" ht="18.75">
      <c r="A12" s="9" t="s">
        <v>14</v>
      </c>
      <c r="B12" s="22">
        <v>396</v>
      </c>
      <c r="C12" s="22">
        <v>393</v>
      </c>
      <c r="D12" s="22">
        <f t="shared" si="0"/>
        <v>396.23993978926245</v>
      </c>
      <c r="E12" s="22">
        <f t="shared" si="1"/>
        <v>396.23993978926245</v>
      </c>
      <c r="F12" s="22">
        <f t="shared" si="2"/>
        <v>396.23993978926245</v>
      </c>
      <c r="G12" s="4">
        <v>0</v>
      </c>
      <c r="H12" s="4">
        <f t="shared" si="3"/>
        <v>396.23993978926245</v>
      </c>
      <c r="I12" s="4">
        <f t="shared" si="4"/>
        <v>396.23993978926245</v>
      </c>
      <c r="J12" s="4">
        <f t="shared" si="5"/>
        <v>396.23993978926245</v>
      </c>
    </row>
    <row r="13" spans="1:13" ht="18.75">
      <c r="A13" s="9" t="s">
        <v>15</v>
      </c>
      <c r="B13" s="22">
        <v>215</v>
      </c>
      <c r="C13" s="22">
        <v>235</v>
      </c>
      <c r="D13" s="22">
        <f t="shared" si="0"/>
        <v>228.10754306740256</v>
      </c>
      <c r="E13" s="22">
        <f t="shared" si="1"/>
        <v>228.10754306740256</v>
      </c>
      <c r="F13" s="22">
        <f t="shared" si="2"/>
        <v>228.10754306740256</v>
      </c>
      <c r="G13" s="4">
        <v>0</v>
      </c>
      <c r="H13" s="4">
        <f t="shared" si="3"/>
        <v>228.10754306740256</v>
      </c>
      <c r="I13" s="4">
        <f t="shared" si="4"/>
        <v>228.10754306740256</v>
      </c>
      <c r="J13" s="4">
        <f t="shared" si="5"/>
        <v>228.10754306740256</v>
      </c>
    </row>
    <row r="14" spans="1:13" ht="18.75">
      <c r="A14" s="9" t="s">
        <v>16</v>
      </c>
      <c r="B14" s="22">
        <v>250</v>
      </c>
      <c r="C14" s="22">
        <v>241</v>
      </c>
      <c r="D14" s="22">
        <f t="shared" si="0"/>
        <v>245.8878407760495</v>
      </c>
      <c r="E14" s="22">
        <f t="shared" si="1"/>
        <v>245.8878407760495</v>
      </c>
      <c r="F14" s="22">
        <f t="shared" si="2"/>
        <v>245.8878407760495</v>
      </c>
      <c r="G14" s="4">
        <v>11</v>
      </c>
      <c r="H14" s="4">
        <f t="shared" si="3"/>
        <v>256.88784077604953</v>
      </c>
      <c r="I14" s="4">
        <f t="shared" si="4"/>
        <v>256.88784077604953</v>
      </c>
      <c r="J14" s="4">
        <f t="shared" si="5"/>
        <v>256.88784077604953</v>
      </c>
    </row>
    <row r="15" spans="1:13" ht="18.75">
      <c r="A15" s="9" t="s">
        <v>17</v>
      </c>
      <c r="B15" s="22">
        <v>384</v>
      </c>
      <c r="C15" s="22">
        <v>673</v>
      </c>
      <c r="D15" s="22">
        <f t="shared" si="0"/>
        <v>559.3781234320121</v>
      </c>
      <c r="E15" s="22">
        <f t="shared" si="1"/>
        <v>559.3781234320121</v>
      </c>
      <c r="F15" s="22">
        <f t="shared" si="2"/>
        <v>559.3781234320121</v>
      </c>
      <c r="G15" s="4">
        <v>0</v>
      </c>
      <c r="H15" s="4">
        <f t="shared" si="3"/>
        <v>559.3781234320121</v>
      </c>
      <c r="I15" s="4">
        <f t="shared" si="4"/>
        <v>559.3781234320121</v>
      </c>
      <c r="J15" s="4">
        <f t="shared" si="5"/>
        <v>559.3781234320121</v>
      </c>
    </row>
    <row r="16" spans="1:13" ht="18.75">
      <c r="A16" s="9" t="s">
        <v>18</v>
      </c>
      <c r="B16" s="24">
        <v>259</v>
      </c>
      <c r="C16" s="24">
        <v>259</v>
      </c>
      <c r="D16" s="22">
        <f t="shared" si="0"/>
        <v>260.33420304398732</v>
      </c>
      <c r="E16" s="22">
        <f t="shared" si="1"/>
        <v>260.33420304398732</v>
      </c>
      <c r="F16" s="22">
        <f t="shared" si="2"/>
        <v>260.33420304398732</v>
      </c>
      <c r="G16" s="25">
        <v>0</v>
      </c>
      <c r="H16" s="4">
        <f t="shared" si="3"/>
        <v>260.33420304398732</v>
      </c>
      <c r="I16" s="4">
        <f t="shared" si="4"/>
        <v>260.33420304398732</v>
      </c>
      <c r="J16" s="4">
        <f t="shared" si="5"/>
        <v>260.33420304398732</v>
      </c>
    </row>
    <row r="17" spans="1:10" ht="18.75">
      <c r="A17" s="9" t="s">
        <v>19</v>
      </c>
      <c r="B17" s="22">
        <v>2801</v>
      </c>
      <c r="C17" s="22">
        <v>2773</v>
      </c>
      <c r="D17" s="22">
        <f t="shared" si="0"/>
        <v>2798.6289680548584</v>
      </c>
      <c r="E17" s="22">
        <f t="shared" si="1"/>
        <v>2798.6289680548584</v>
      </c>
      <c r="F17" s="22">
        <f t="shared" si="2"/>
        <v>2798.6289680548584</v>
      </c>
      <c r="G17" s="4">
        <v>85</v>
      </c>
      <c r="H17" s="4">
        <f t="shared" si="3"/>
        <v>2883.6289680548584</v>
      </c>
      <c r="I17" s="4">
        <f t="shared" si="4"/>
        <v>2883.6289680548584</v>
      </c>
      <c r="J17" s="4">
        <f t="shared" si="5"/>
        <v>2883.6289680548584</v>
      </c>
    </row>
    <row r="18" spans="1:10" ht="18.75">
      <c r="A18" s="9" t="s">
        <v>20</v>
      </c>
      <c r="B18" s="22">
        <f t="shared" ref="B18:J18" si="6">SUM(B9:B17)</f>
        <v>5979</v>
      </c>
      <c r="C18" s="22">
        <f t="shared" si="6"/>
        <v>6056</v>
      </c>
      <c r="D18" s="22">
        <f t="shared" si="6"/>
        <v>6056</v>
      </c>
      <c r="E18" s="22">
        <f t="shared" si="6"/>
        <v>6056</v>
      </c>
      <c r="F18" s="22">
        <f t="shared" si="6"/>
        <v>6056</v>
      </c>
      <c r="G18" s="4">
        <f t="shared" si="6"/>
        <v>96</v>
      </c>
      <c r="H18" s="4">
        <f t="shared" si="6"/>
        <v>6152</v>
      </c>
      <c r="I18" s="4">
        <f t="shared" si="6"/>
        <v>6152</v>
      </c>
      <c r="J18" s="4">
        <f t="shared" si="6"/>
        <v>6152</v>
      </c>
    </row>
    <row r="19" spans="1:10">
      <c r="B19" s="15"/>
      <c r="G19" s="15"/>
      <c r="H19" s="15"/>
      <c r="I19" s="23"/>
      <c r="J19" s="23"/>
    </row>
    <row r="21" spans="1:10">
      <c r="E21" t="s">
        <v>22</v>
      </c>
    </row>
    <row r="22" spans="1:10">
      <c r="D22" t="s">
        <v>22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НДФЛ</vt:lpstr>
      <vt:lpstr>земельный ФЛ</vt:lpstr>
      <vt:lpstr>имущество</vt:lpstr>
      <vt:lpstr>земельный ЮЛ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Андреева</dc:creator>
  <dc:description/>
  <cp:lastModifiedBy>Пархоменко</cp:lastModifiedBy>
  <cp:revision>2</cp:revision>
  <cp:lastPrinted>2023-10-27T06:12:11Z</cp:lastPrinted>
  <dcterms:created xsi:type="dcterms:W3CDTF">2019-10-09T11:37:22Z</dcterms:created>
  <dcterms:modified xsi:type="dcterms:W3CDTF">2023-10-27T06:12:55Z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