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2395" windowHeight="10410"/>
  </bookViews>
  <sheets>
    <sheet name="Лист1" sheetId="1" r:id="rId1"/>
  </sheets>
  <definedNames>
    <definedName name="_xlnm.Print_Titles" localSheetId="0">Лист1!$6:$6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4" i="1" l="1"/>
  <c r="G112" i="1" s="1"/>
  <c r="K96" i="1"/>
  <c r="K95" i="1" s="1"/>
  <c r="I96" i="1"/>
  <c r="I95" i="1" s="1"/>
  <c r="G96" i="1"/>
  <c r="G95" i="1" s="1"/>
  <c r="K64" i="1"/>
  <c r="I64" i="1"/>
  <c r="G64" i="1"/>
  <c r="G43" i="1" s="1"/>
  <c r="F64" i="1"/>
  <c r="E64" i="1"/>
  <c r="F114" i="1"/>
  <c r="E114" i="1"/>
  <c r="F31" i="1"/>
  <c r="F28" i="1"/>
  <c r="F19" i="1"/>
  <c r="F12" i="1"/>
  <c r="F10" i="1"/>
  <c r="F8" i="1"/>
  <c r="F96" i="1"/>
  <c r="H79" i="1"/>
  <c r="L71" i="1"/>
  <c r="L75" i="1"/>
  <c r="L76" i="1"/>
  <c r="L77" i="1"/>
  <c r="L78" i="1"/>
  <c r="J71" i="1"/>
  <c r="J75" i="1"/>
  <c r="J76" i="1"/>
  <c r="J77" i="1"/>
  <c r="J78" i="1"/>
  <c r="K112" i="1"/>
  <c r="I112" i="1"/>
  <c r="F112" i="1"/>
  <c r="E112" i="1"/>
  <c r="F95" i="1"/>
  <c r="E96" i="1"/>
  <c r="E95" i="1" s="1"/>
  <c r="E31" i="1"/>
  <c r="E28" i="1"/>
  <c r="E19" i="1"/>
  <c r="E10" i="1"/>
  <c r="G19" i="1"/>
  <c r="J113" i="1"/>
  <c r="J96" i="1"/>
  <c r="L109" i="1"/>
  <c r="J109" i="1"/>
  <c r="H109" i="1"/>
  <c r="L46" i="1"/>
  <c r="L92" i="1"/>
  <c r="J92" i="1"/>
  <c r="H92" i="1"/>
  <c r="L91" i="1"/>
  <c r="J91" i="1"/>
  <c r="H91" i="1"/>
  <c r="L90" i="1"/>
  <c r="J90" i="1"/>
  <c r="H90" i="1"/>
  <c r="E43" i="1"/>
  <c r="F43" i="1"/>
  <c r="K43" i="1"/>
  <c r="H87" i="1"/>
  <c r="H78" i="1"/>
  <c r="L47" i="1"/>
  <c r="J47" i="1"/>
  <c r="H47" i="1"/>
  <c r="L25" i="1"/>
  <c r="J25" i="1"/>
  <c r="L105" i="1"/>
  <c r="J105" i="1"/>
  <c r="H105" i="1"/>
  <c r="L104" i="1"/>
  <c r="J104" i="1"/>
  <c r="H104" i="1"/>
  <c r="L103" i="1"/>
  <c r="J103" i="1"/>
  <c r="H103" i="1"/>
  <c r="L98" i="1"/>
  <c r="L99" i="1"/>
  <c r="L100" i="1"/>
  <c r="L101" i="1"/>
  <c r="L102" i="1"/>
  <c r="J98" i="1"/>
  <c r="J99" i="1"/>
  <c r="J100" i="1"/>
  <c r="J101" i="1"/>
  <c r="J102" i="1"/>
  <c r="H98" i="1"/>
  <c r="H99" i="1"/>
  <c r="H100" i="1"/>
  <c r="H101" i="1"/>
  <c r="H102" i="1"/>
  <c r="L89" i="1"/>
  <c r="J89" i="1"/>
  <c r="H89" i="1"/>
  <c r="J68" i="1"/>
  <c r="J69" i="1"/>
  <c r="J70" i="1"/>
  <c r="J82" i="1"/>
  <c r="J84" i="1"/>
  <c r="J86" i="1"/>
  <c r="L68" i="1"/>
  <c r="L69" i="1"/>
  <c r="L70" i="1"/>
  <c r="L79" i="1"/>
  <c r="L82" i="1"/>
  <c r="L84" i="1"/>
  <c r="L86" i="1"/>
  <c r="H82" i="1"/>
  <c r="H84" i="1"/>
  <c r="H86" i="1"/>
  <c r="H69" i="1"/>
  <c r="H70" i="1"/>
  <c r="H71" i="1"/>
  <c r="H68" i="1"/>
  <c r="L67" i="1"/>
  <c r="J67" i="1"/>
  <c r="H67" i="1"/>
  <c r="L66" i="1"/>
  <c r="J66" i="1"/>
  <c r="H66" i="1"/>
  <c r="F121" i="1"/>
  <c r="G121" i="1"/>
  <c r="E121" i="1"/>
  <c r="F119" i="1"/>
  <c r="G119" i="1"/>
  <c r="E119" i="1"/>
  <c r="L113" i="1"/>
  <c r="L114" i="1"/>
  <c r="J114" i="1"/>
  <c r="H113" i="1"/>
  <c r="H114" i="1"/>
  <c r="L96" i="1"/>
  <c r="L106" i="1"/>
  <c r="L111" i="1"/>
  <c r="J106" i="1"/>
  <c r="J111" i="1"/>
  <c r="H96" i="1"/>
  <c r="H106" i="1"/>
  <c r="H111" i="1"/>
  <c r="L45" i="1"/>
  <c r="L56" i="1"/>
  <c r="L58" i="1"/>
  <c r="L59" i="1"/>
  <c r="L60" i="1"/>
  <c r="L61" i="1"/>
  <c r="L62" i="1"/>
  <c r="J45" i="1"/>
  <c r="J46" i="1"/>
  <c r="J56" i="1"/>
  <c r="J58" i="1"/>
  <c r="J59" i="1"/>
  <c r="J60" i="1"/>
  <c r="J61" i="1"/>
  <c r="J62" i="1"/>
  <c r="H45" i="1"/>
  <c r="H46" i="1"/>
  <c r="H56" i="1"/>
  <c r="H58" i="1"/>
  <c r="H59" i="1"/>
  <c r="H60" i="1"/>
  <c r="H61" i="1"/>
  <c r="H62" i="1"/>
  <c r="L42" i="1"/>
  <c r="J42" i="1"/>
  <c r="H42" i="1"/>
  <c r="K39" i="1"/>
  <c r="I39" i="1"/>
  <c r="F39" i="1"/>
  <c r="G39" i="1"/>
  <c r="E39" i="1"/>
  <c r="K31" i="1"/>
  <c r="I31" i="1"/>
  <c r="G31" i="1"/>
  <c r="L30" i="1"/>
  <c r="J30" i="1"/>
  <c r="H30" i="1"/>
  <c r="K19" i="1"/>
  <c r="I19" i="1"/>
  <c r="H25" i="1"/>
  <c r="J64" i="1" l="1"/>
  <c r="I43" i="1"/>
  <c r="L64" i="1"/>
  <c r="H64" i="1"/>
  <c r="H39" i="1"/>
  <c r="E38" i="1"/>
  <c r="E37" i="1" s="1"/>
  <c r="G38" i="1"/>
  <c r="G37" i="1" s="1"/>
  <c r="F38" i="1"/>
  <c r="J39" i="1"/>
  <c r="H23" i="1"/>
  <c r="J23" i="1"/>
  <c r="L23" i="1"/>
  <c r="J29" i="1"/>
  <c r="L11" i="1"/>
  <c r="J11" i="1"/>
  <c r="H11" i="1"/>
  <c r="E12" i="1"/>
  <c r="E8" i="1"/>
  <c r="E7" i="1" l="1"/>
  <c r="E125" i="1" s="1"/>
  <c r="K12" i="1"/>
  <c r="I12" i="1"/>
  <c r="G12" i="1"/>
  <c r="F7" i="1"/>
  <c r="K7" i="1" l="1"/>
  <c r="I7" i="1"/>
  <c r="G7" i="1"/>
  <c r="G125" i="1" s="1"/>
  <c r="K38" i="1"/>
  <c r="K37" i="1" s="1"/>
  <c r="I38" i="1"/>
  <c r="I37" i="1" s="1"/>
  <c r="F37" i="1"/>
  <c r="F125" i="1" s="1"/>
  <c r="K125" i="1" l="1"/>
  <c r="I125" i="1"/>
  <c r="L8" i="1" l="1"/>
  <c r="L9" i="1"/>
  <c r="L10" i="1"/>
  <c r="L12" i="1"/>
  <c r="L13" i="1"/>
  <c r="L16" i="1"/>
  <c r="L17" i="1"/>
  <c r="L19" i="1"/>
  <c r="L20" i="1"/>
  <c r="L21" i="1"/>
  <c r="L22" i="1"/>
  <c r="L24" i="1"/>
  <c r="L26" i="1"/>
  <c r="L28" i="1"/>
  <c r="L29" i="1"/>
  <c r="L31" i="1"/>
  <c r="L32" i="1"/>
  <c r="L34" i="1"/>
  <c r="L35" i="1"/>
  <c r="L37" i="1"/>
  <c r="L38" i="1"/>
  <c r="L39" i="1"/>
  <c r="L43" i="1"/>
  <c r="L95" i="1"/>
  <c r="L112" i="1"/>
  <c r="L125" i="1"/>
  <c r="L7" i="1"/>
  <c r="J8" i="1"/>
  <c r="J9" i="1"/>
  <c r="J10" i="1"/>
  <c r="J12" i="1"/>
  <c r="J13" i="1"/>
  <c r="J16" i="1"/>
  <c r="J17" i="1"/>
  <c r="J19" i="1"/>
  <c r="J20" i="1"/>
  <c r="J21" i="1"/>
  <c r="J22" i="1"/>
  <c r="J24" i="1"/>
  <c r="J26" i="1"/>
  <c r="J28" i="1"/>
  <c r="J31" i="1"/>
  <c r="J32" i="1"/>
  <c r="J34" i="1"/>
  <c r="J35" i="1"/>
  <c r="J37" i="1"/>
  <c r="J38" i="1"/>
  <c r="J43" i="1"/>
  <c r="J95" i="1"/>
  <c r="J112" i="1"/>
  <c r="J125" i="1"/>
  <c r="J7" i="1"/>
  <c r="H125" i="1"/>
  <c r="H112" i="1"/>
  <c r="H95" i="1"/>
  <c r="H43" i="1"/>
  <c r="H38" i="1"/>
  <c r="H37" i="1"/>
  <c r="H35" i="1"/>
  <c r="H34" i="1"/>
  <c r="H32" i="1"/>
  <c r="H31" i="1"/>
  <c r="H29" i="1"/>
  <c r="H28" i="1"/>
  <c r="H26" i="1"/>
  <c r="H24" i="1"/>
  <c r="H22" i="1"/>
  <c r="H21" i="1"/>
  <c r="H20" i="1"/>
  <c r="H19" i="1"/>
  <c r="H17" i="1"/>
  <c r="H16" i="1"/>
  <c r="H13" i="1"/>
  <c r="H12" i="1"/>
  <c r="H10" i="1"/>
  <c r="H9" i="1"/>
  <c r="H8" i="1"/>
  <c r="H7" i="1"/>
</calcChain>
</file>

<file path=xl/sharedStrings.xml><?xml version="1.0" encoding="utf-8"?>
<sst xmlns="http://schemas.openxmlformats.org/spreadsheetml/2006/main" count="482" uniqueCount="213">
  <si>
    <t>Код бюджетной классификации Российской Федерации</t>
  </si>
  <si>
    <t>Наименование групп, подгрупп и статей доходов</t>
  </si>
  <si>
    <t>(тыс. руб.)</t>
  </si>
  <si>
    <t>1 00 00000 00</t>
  </si>
  <si>
    <t>1 01 00000 00</t>
  </si>
  <si>
    <t>1 01 02000 01</t>
  </si>
  <si>
    <t>1 05 00000 00</t>
  </si>
  <si>
    <t>1 05 01000 02</t>
  </si>
  <si>
    <t>1 05 02000 02</t>
  </si>
  <si>
    <t>1 05 03000 01</t>
  </si>
  <si>
    <t>105  04020 02</t>
  </si>
  <si>
    <t>1 08 00000 00</t>
  </si>
  <si>
    <t>1 09 00000 00</t>
  </si>
  <si>
    <t>1 11 00000 00</t>
  </si>
  <si>
    <t>1 11 05025 05</t>
  </si>
  <si>
    <t>1 11 05075 05</t>
  </si>
  <si>
    <t>1 11 09045 05</t>
  </si>
  <si>
    <t>1 12 00000 00</t>
  </si>
  <si>
    <t>1 12 01000 01</t>
  </si>
  <si>
    <t>1 13 00000 00</t>
  </si>
  <si>
    <t>1 14 00000 00</t>
  </si>
  <si>
    <t>1 16 00000 00</t>
  </si>
  <si>
    <t>2 02 20000 00</t>
  </si>
  <si>
    <t>2 02 30000 00</t>
  </si>
  <si>
    <t>0000</t>
  </si>
  <si>
    <t>000</t>
  </si>
  <si>
    <t>110</t>
  </si>
  <si>
    <t>120</t>
  </si>
  <si>
    <t>130</t>
  </si>
  <si>
    <t>430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</si>
  <si>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</si>
  <si>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</si>
  <si>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</si>
  <si>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</si>
  <si>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</si>
  <si>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</si>
  <si>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</si>
  <si>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 от  сдачи  в аренду имущества, составляющего казну муниципальных районов 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</si>
  <si>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</si>
  <si>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</si>
  <si>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</si>
  <si>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</si>
  <si>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</si>
  <si>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Прочие безвозмездные поступления</t>
  </si>
  <si>
    <t>ВСЕГО ДОХОДОВ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</si>
  <si>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</si>
  <si>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</si>
  <si>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 xml:space="preserve">1 03 00000 00 </t>
  </si>
  <si>
    <t>Налог, взимаемый в связи с применением упрощенной системы налогообложения</t>
  </si>
  <si>
    <t>ЗАДОЛЖЕННОСТЬ И ПЕРЕРАСЧЕТЫ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</si>
  <si>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</si>
  <si>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</si>
  <si>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 Федерации</t>
  </si>
  <si>
    <t xml:space="preserve">2 02 10000 00 </t>
  </si>
  <si>
    <t xml:space="preserve">2 02 00000 00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</si>
  <si>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</si>
  <si>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</si>
  <si>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 xml:space="preserve">Иные межбюджетные трансферты </t>
  </si>
  <si>
    <t xml:space="preserve">2 02 40000 00  </t>
  </si>
  <si>
    <t>2 07 05000 00</t>
  </si>
  <si>
    <t>Дотации бюджетам муниципальных районов на поддержку мер по обеспечению сбалансированности бюджетов</t>
  </si>
  <si>
    <t>Дотации бюджетам бюджетам муниципальных районов Российской  Федерации на выравнивание бюджетной обеспеченности</t>
  </si>
  <si>
    <t xml:space="preserve">2 00 00000 00 </t>
  </si>
  <si>
    <t xml:space="preserve">2 02 15001 00 </t>
  </si>
  <si>
    <t xml:space="preserve">2 02 15002 00 </t>
  </si>
  <si>
    <t xml:space="preserve">2 02 29999 05 </t>
  </si>
  <si>
    <t xml:space="preserve">Субсидии бюджетам на поддержку отрасли культура </t>
  </si>
  <si>
    <t>Прочие субсидии бюджетам муниципальных районов</t>
  </si>
  <si>
    <t xml:space="preserve">2 02 30024 05 </t>
  </si>
  <si>
    <t xml:space="preserve">2 02 35120 05 </t>
  </si>
  <si>
    <t xml:space="preserve">2 02 35135 05 </t>
  </si>
  <si>
    <t>Субвенции бюджетам муниципальных районов на выполнение передаваемых полномочий субъектов Российской 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</si>
  <si>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</si>
  <si>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</si>
  <si>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</t>
  </si>
  <si>
    <t>Прочие межбюджетные трансферты, передаваемые бюджетам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</si>
  <si>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</si>
  <si>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2 02 20299 05</t>
  </si>
  <si>
    <t>2 02 20302 05</t>
  </si>
  <si>
    <t>150</t>
  </si>
  <si>
    <t>Субсидии бюджетам муниципальных районов на реализацию мероприятий по обеспечению жильем молодых семей</t>
  </si>
  <si>
    <t>2 04 00000 05</t>
  </si>
  <si>
    <t>Безвозмездные поступления от негосударственных организаций</t>
  </si>
  <si>
    <t>1 14 06000 00</t>
  </si>
  <si>
    <t xml:space="preserve">2 02 20077 05 </t>
  </si>
  <si>
    <t xml:space="preserve">2 02 35176 05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</si>
  <si>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</t>
  </si>
  <si>
    <t xml:space="preserve">2 02 15009 00 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</si>
  <si>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 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</si>
  <si>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</si>
  <si>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</si>
  <si>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 xml:space="preserve">Субсидии бюджетам муниципальных районов на проведение комплексных кадастровых работ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</si>
  <si>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</si>
  <si>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План 2023 год</t>
  </si>
  <si>
    <t>1 11 05013 05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</si>
  <si>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 аренды указанных земельных участков</t>
  </si>
  <si>
    <t>1 11 05013 13</t>
  </si>
  <si>
    <t>1 03 02000 01</t>
  </si>
  <si>
    <t xml:space="preserve">Акцизы по подакцизным товарам (продукции), производимые на  территории  Российской Федерации </t>
  </si>
  <si>
    <t>1 11 05035 05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</si>
  <si>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</si>
  <si>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 и автономных учреждений)</t>
  </si>
  <si>
    <t>Доходы  от  сдачи  в аренду имущества, находящегося  в оперативном  управлении  органов  управления муниципальных районов  (за исключением имущества муниципальных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</si>
  <si>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</si>
  <si>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</si>
  <si>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</si>
  <si>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</si>
  <si>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</t>
  </si>
  <si>
    <t>Доходы от продажи земельных участков, находящихся в государственной и муниципальной собственности</t>
  </si>
  <si>
    <t>1 17 00000 00</t>
  </si>
  <si>
    <t>ПРОЧИЕ НЕНАЛОГОВЫЕ ДОХОДЫ</t>
  </si>
  <si>
    <t xml:space="preserve"> </t>
  </si>
  <si>
    <t>Налог, взимаемый  в  связи с  применением  патентной  системы  налогообложения, зачисляемый  в  бюджеты  муниципальных  районов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</si>
  <si>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</si>
  <si>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Субсидии бюджетам муниципальных районов на поддержку образования для детей с ограниченными возможностями здоровья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</si>
  <si>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</si>
  <si>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районов на внедрение 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</si>
  <si>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</si>
  <si>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комплексного развития сельских территорий</t>
  </si>
  <si>
    <t>Прочие безвозмездные поступления от негосударственных организаций в бюджеты муниципальных районов</t>
  </si>
  <si>
    <t>2 04 05099 05</t>
  </si>
  <si>
    <t>2 07 05020 05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</si>
  <si>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</si>
  <si>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в том числе:</t>
  </si>
  <si>
    <t xml:space="preserve">Субсидии бюджетам муниципальных районов на организацию транспортного обслуживания населения на муниципальных маршрутах регулярных перевозок по регулируемым тарифам </t>
  </si>
  <si>
    <t>Субсидии бюджетам муниципальных районов на подготовку объектов теплоэнергетики, находящихся в муниципальной собственности, к работе в осенне-зимний период</t>
  </si>
  <si>
    <t>Субсидии бюджетам муниципальных образований области на реализацию мероприятий по обеспечению безопасности жизни и здоровья детей в дошкольных  образовательных организациях</t>
  </si>
  <si>
    <t>Субсидии бюджетам муниципальных районов  на капитальный ремонт объектов социальной и коммунальной инфраструктуры муниципальной собственности</t>
  </si>
  <si>
    <t>Субсидии бюджетам муниципальных районов  на строительство и капитальный ремонт общеобразовательных организаций</t>
  </si>
  <si>
    <t>Субсидии бюджетам муниципальных районов  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</si>
  <si>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Субсидии бюджетам муниципальных районов  на строительство, реконструкцию и капитальный ремонт  централизованных систем водоснабжения и водоотведения</t>
  </si>
  <si>
    <t>Субсидии бюджетам муниципальных районов на реализацию проекта "Народный бюджет"</t>
  </si>
  <si>
    <t>Субсидии бюджетам муниципальных районов на приобретение автотранспорта для развития мобильной торговли в малонаселенных и труднодоступных населенных пунктах</t>
  </si>
  <si>
    <t>Субсидии бюджетам муниципальных районов на участие в обеспечении подготовки спортивного резерва для спортивных сборных команд Вологодской области</t>
  </si>
  <si>
    <t>Субсидии бюджетам муниципальных районов на обеспечение развития и укрепления материально-технической базы сельских библиотек</t>
  </si>
  <si>
    <t>Субсидия бюджетам муниципальных районов  на строительство, реконструкцию, капитальный ремонт и ремонт зданий дошкольных образовательных организаций, организаций дополнительного образования муниципальной собственности</t>
  </si>
  <si>
    <t xml:space="preserve">Субсидии бюджетам муниципальных районов на проведение мероприятий по антитеррористической защищенности образовательных организаций </t>
  </si>
  <si>
    <t>Субсидии бюджетам муниципальных районов на проведение мероприятий по обеспечению условий для организации питания обучающихся в муниципальных общеобразовательных организациях</t>
  </si>
  <si>
    <t>Субвенции бюджетам муниципальных районов на обеспечение дошкольного образования и общеобразовательного процесса в муниципальных общеобразовательных организациях области</t>
  </si>
  <si>
    <t>Субвенции бюджетам муниципальных районов на выполнение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</si>
  <si>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Субвенции бюджетам муниципальных районов на 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</si>
  <si>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Субвенции бюджетам муниципальных районов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</si>
  <si>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Субвенции бюджетам муниципальных районов на 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</si>
  <si>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Субвенции на 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</si>
  <si>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Субвенции бюджетам муниципальных районов на 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</si>
  <si>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2 02 36900 05</t>
  </si>
  <si>
    <t>Единая субвенция бюджетам муниципальных районов из бюджета субъекта Российской Федерации</t>
  </si>
  <si>
    <t>Субвенции бюджетам муниципальных районов на осуществление отдельных государственных полномочий в соответствии с законом области 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имеющих трех и более детей"</t>
  </si>
  <si>
    <t>2 02 40014 05</t>
  </si>
  <si>
    <t>План 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</si>
  <si>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</si>
  <si>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1 11 09080 05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</si>
  <si>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</si>
  <si>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2 02 25013 05</t>
  </si>
  <si>
    <t>Субсидии  бюджетам  муниципальных  районов на  сокращение доли  загрязненных  сточных  вод</t>
  </si>
  <si>
    <t xml:space="preserve">2 02 25027 05 </t>
  </si>
  <si>
    <t>2 02 25169 05</t>
  </si>
  <si>
    <t>2 02 25187 05</t>
  </si>
  <si>
    <t xml:space="preserve">2 02 25210 05 </t>
  </si>
  <si>
    <t xml:space="preserve">2 02 25228 05 </t>
  </si>
  <si>
    <t xml:space="preserve">2 02 25243 05 </t>
  </si>
  <si>
    <t>2 02 25304 05</t>
  </si>
  <si>
    <t>2 02 25497 05</t>
  </si>
  <si>
    <t xml:space="preserve">2 02 25511 05 </t>
  </si>
  <si>
    <t xml:space="preserve">2 02 25519 05 </t>
  </si>
  <si>
    <t xml:space="preserve">2 02 25555 05 </t>
  </si>
  <si>
    <t xml:space="preserve">2 02 25576 05 </t>
  </si>
  <si>
    <t>2 02 25467 05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</si>
  <si>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до 50 тысяч человек"</t>
  </si>
  <si>
    <t>Субсидии бюджетам муниципальных районов на реализацию мероприятий по предупреждению детского дорожно-транспортного травматизма</t>
  </si>
  <si>
    <t>Субсидии бюджетам муниципальных районов  на обеспечение проведения капитальных ремонтов домов культуры в сельских населенных пунктах, за исключением домов культуры, расположенных на территориях административных центров муниципальных районов</t>
  </si>
  <si>
    <t>2 02 35303 05</t>
  </si>
  <si>
    <t>2 02 35469 05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</si>
  <si>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</si>
  <si>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проведение Всероссийской переписи населения 2020 года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</si>
  <si>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</si>
  <si>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</si>
  <si>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 Субсидии бюджетам муниципальных районов на приобретение услуг распределительно-логистического центра на поставки продовольственных товаров для муниципальных общеобразовательных организаций </t>
  </si>
  <si>
    <t xml:space="preserve">Субсидии бюджетам муниципальных районов на реализацию мероприятий по модернизации библиотек в части комплектования книжных фондов библиотек муниципальных образований </t>
  </si>
  <si>
    <t>Субсидии бюджетам муниципальных районов на  строительство, реконструкцию, капитальный ремонт и ремонт общеобразовательных организаций</t>
  </si>
  <si>
    <t xml:space="preserve">Субсидии бюджетам муниципальных районов на  осуществление мероприятий по приспособлению жилого помещения и общего имущества в многоквартирном доме с учетом потребностей инвалидов </t>
  </si>
  <si>
    <t>Субсидии бюджетам муниципальных районов для технологического подключения (присоединения) к системам коммунальной инфраструктуры объектов капитального строительства юридического лица (инвестора)</t>
  </si>
  <si>
    <t>ПРИЛОЖЕНИЕ 1 к пояснительной записке</t>
  </si>
  <si>
    <t>Доходы бюджета Шекснинского муниципального района по видам доходов, формируемые за счет налоговых и неналоговых доходов, а также безвозмездных поступлений на 2023-2025 годы в сравнении с ожидаемым исполнением за 2022 год и отчетным 2021 годом</t>
  </si>
  <si>
    <t>Факт 2021 года</t>
  </si>
  <si>
    <t>Ожидаемое исполнение за 2022 год</t>
  </si>
  <si>
    <t>% исполнения плана 2024г. к 2022г.</t>
  </si>
  <si>
    <t>План 2025 год</t>
  </si>
  <si>
    <t>% исполнения плана 2025г. к 2022г.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</si>
  <si>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</si>
  <si>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</si>
  <si>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Субсидии бюджетам муниципальных районов на закупку контейнеров для раздельного накопления твердых коммунальных отходов</t>
  </si>
  <si>
    <t>2 02 25269 05</t>
  </si>
  <si>
    <t xml:space="preserve">Субсидии бюджетам муниципальных районов на развитие мобильной торговли в малонаселенных и (или) труднодоступных населенных пунктах 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</si>
  <si>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за счет бюджетных ассигнований Дорожного фонда Вологодской области </t>
  </si>
  <si>
    <t xml:space="preserve"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 за счет бюджетных ассигнований Дорожного фонда Вологодской области 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</si>
  <si>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</t>
  </si>
  <si>
    <t>Иные межбюджетные трансферты на комплектование книжных фондов муниципальных библиотек в рамках подпрограммы  "Сохранение и развитие культурного потенциала, документального наследия Вологодской области" государственной программы "Развитие культуры, туризма и архивного дела Вологодской области на 2021-2025 годы"</t>
  </si>
  <si>
    <t>Иные межбюджетные трансферты на 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в рамках подпрограммы "Развитие местного самоуправления как общественного института эффективного управления территориями" государственной программы "Создание условий для развития гражданского общества и потенциала молодежи в Вологодской области на 2021-2025 годы"</t>
  </si>
  <si>
    <t>2 18 00 000 00</t>
  </si>
  <si>
    <t>2 19 00 000 05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</si>
  <si>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</si>
  <si>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</si>
  <si>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муниципальных районов на  капитальный ремонт и ремонт объектов культуры</t>
  </si>
  <si>
    <t>% исполнения плана 2023. к 2022г.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</si>
  <si>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 государственными символами Российской Федерации</t>
  </si>
  <si>
    <t>2 02 25786 05</t>
  </si>
  <si>
    <t>Иные межбюджетные трансферты на реализацию мероприятий по оказанию содействия в трудоустройстве незанятых инвалидов молодого возраста на оборудованные (оснащенные) для них рабочие места в рамках подпрограммы "Содействие занятости инвалидов, в том числе инвалидов молодого возраста при  получении ими профессионального образования и последующем трудоустройстве, а также инвалидов, нуждающихся в сопровождаемом содействии занятости" государственной программы "Трудовые ресурсы, занятость населения и безопасный труд" на 2021-2025 годы"</t>
  </si>
  <si>
    <t>Субсидии бюджетам муниципальных районов на обеспечение развития и укрепление материально-технической базы муниципальных учреждений отрасли  культуры</t>
  </si>
  <si>
    <t xml:space="preserve"> Субсидии бюджетам муниципальных районов на 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</si>
  <si>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реализацию мероприятий по благоустройству общественных пространств</t>
  </si>
  <si>
    <t xml:space="preserve">Субсидии бюджетам муниципальных районов на разработку проектно-сметной документации в целях поддержания инвестиционных проектов путем софинансирования строительства (реконструкции) объектов  обеспечивающей инфраструктуры с длительным сроком окупаемости </t>
  </si>
  <si>
    <t>2 02 25098 05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</si>
</sst>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0"/>
    <numFmt numFmtId="165" formatCode="000\.0\.00\.00000\.00\.0000\.000"/>
    <numFmt numFmtId="166" formatCode="0.0"/>
    <numFmt numFmtId="167" formatCode="&quot;&quot;###,##0.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3" fillId="0" borderId="0" xfId="1" applyFont="1" applyFill="1" applyProtection="1">
      <protection hidden="1"/>
    </xf>
    <xf numFmtId="164" fontId="3" fillId="0" borderId="0" xfId="1" applyNumberFormat="1" applyFont="1" applyFill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6" fillId="0" borderId="2" xfId="2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vertical="center" wrapText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166" fontId="3" fillId="0" borderId="1" xfId="1" applyNumberFormat="1" applyFont="1" applyFill="1" applyBorder="1" applyProtection="1">
      <protection hidden="1"/>
    </xf>
    <xf numFmtId="0" fontId="6" fillId="0" borderId="2" xfId="0" applyFont="1" applyFill="1" applyBorder="1" applyAlignment="1">
      <alignment horizontal="left" vertical="top" wrapText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wrapText="1"/>
    </xf>
    <xf numFmtId="166" fontId="8" fillId="0" borderId="2" xfId="0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3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6" fontId="9" fillId="0" borderId="2" xfId="0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 applyProtection="1">
      <alignment horizontal="left" wrapText="1"/>
      <protection hidden="1"/>
    </xf>
    <xf numFmtId="0" fontId="6" fillId="0" borderId="2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15" fillId="0" borderId="0" xfId="0" applyFont="1" applyFill="1"/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  <xf numFmtId="49" fontId="6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165" fontId="5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2" xfId="1" applyNumberFormat="1" applyFont="1" applyFill="1" applyBorder="1" applyAlignment="1" applyProtection="1">
      <alignment horizontal="center" vertical="top" wrapText="1"/>
      <protection hidden="1"/>
    </xf>
    <xf numFmtId="49" fontId="6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justify" wrapText="1"/>
    </xf>
    <xf numFmtId="0" fontId="14" fillId="0" borderId="2" xfId="0" applyFont="1" applyFill="1" applyBorder="1" applyAlignment="1">
      <alignment horizontal="justify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2" xfId="0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49" fontId="5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wrapText="1"/>
    </xf>
    <xf numFmtId="0" fontId="10" fillId="0" borderId="0" xfId="0" applyFont="1" applyFill="1"/>
    <xf numFmtId="0" fontId="0" fillId="0" borderId="0" xfId="0" applyFont="1" applyFill="1"/>
    <xf numFmtId="166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3" fillId="0" borderId="2" xfId="0" applyNumberFormat="1" applyFont="1" applyFill="1" applyBorder="1" applyAlignment="1">
      <alignment horizontal="center" vertical="center"/>
    </xf>
    <xf numFmtId="166" fontId="0" fillId="0" borderId="0" xfId="0" applyNumberFormat="1" applyFill="1"/>
    <xf numFmtId="0" fontId="14" fillId="0" borderId="2" xfId="0" applyNumberFormat="1" applyFont="1" applyFill="1" applyBorder="1" applyAlignment="1">
      <alignment horizontal="justify" wrapText="1"/>
    </xf>
    <xf numFmtId="1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4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Fill="1" applyBorder="1" applyAlignment="1">
      <alignment horizontal="left" vertical="center" wrapText="1"/>
    </xf>
    <xf numFmtId="166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5" xfId="0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abSelected="1" zoomScale="78" zoomScaleNormal="78" workbookViewId="0">
      <pane xSplit="4" ySplit="6" topLeftCell="E123" activePane="bottomRight" state="frozen"/>
      <selection pane="topRight" activeCell="E1" sqref="E1"/>
      <selection pane="bottomLeft" activeCell="A5" sqref="A5"/>
      <selection pane="bottomRight" activeCell="Q135" sqref="Q135"/>
    </sheetView>
  </sheetViews>
  <sheetFormatPr defaultColWidth="9.140625" defaultRowHeight="15" x14ac:dyDescent="0.25"/>
  <cols>
    <col min="1" max="1" width="15.140625" style="22" customWidth="1"/>
    <col min="2" max="2" width="6.85546875" style="22" customWidth="1"/>
    <col min="3" max="3" width="5.85546875" style="22" customWidth="1"/>
    <col min="4" max="4" width="56.7109375" style="22" customWidth="1"/>
    <col min="5" max="5" width="18.7109375" style="22" customWidth="1"/>
    <col min="6" max="6" width="19.28515625" style="22" customWidth="1"/>
    <col min="7" max="7" width="13.140625" style="22" customWidth="1"/>
    <col min="8" max="8" width="12.5703125" style="22" customWidth="1"/>
    <col min="9" max="9" width="12.7109375" style="22" customWidth="1"/>
    <col min="10" max="10" width="14.28515625" style="22" customWidth="1"/>
    <col min="11" max="11" width="13.140625" style="22" customWidth="1"/>
    <col min="12" max="12" width="15.7109375" style="22" customWidth="1"/>
    <col min="13" max="16384" width="9.140625" style="22"/>
  </cols>
  <sheetData>
    <row r="1" spans="1:12" ht="18.75" x14ac:dyDescent="0.3">
      <c r="K1" s="23" t="s">
        <v>182</v>
      </c>
    </row>
    <row r="3" spans="1:12" ht="41.25" customHeight="1" x14ac:dyDescent="0.25">
      <c r="A3" s="55" t="s">
        <v>183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18.75" x14ac:dyDescent="0.3">
      <c r="A4" s="1"/>
      <c r="B4" s="1"/>
      <c r="C4" s="1"/>
      <c r="D4" s="1"/>
      <c r="E4" s="1"/>
      <c r="F4" s="1"/>
      <c r="G4" s="2"/>
      <c r="H4" s="2"/>
      <c r="I4" s="2"/>
      <c r="J4" s="2"/>
      <c r="K4" s="2"/>
      <c r="L4" s="2"/>
    </row>
    <row r="5" spans="1:12" ht="18.75" x14ac:dyDescent="0.3">
      <c r="A5" s="3"/>
      <c r="B5" s="3"/>
      <c r="C5" s="3"/>
      <c r="D5" s="3"/>
      <c r="E5" s="10" t="s">
        <v>111</v>
      </c>
      <c r="F5" s="50" t="s">
        <v>111</v>
      </c>
      <c r="G5" s="4"/>
      <c r="H5" s="4"/>
      <c r="I5" s="4"/>
      <c r="J5" s="4"/>
      <c r="K5" s="4" t="s">
        <v>2</v>
      </c>
      <c r="L5" s="5"/>
    </row>
    <row r="6" spans="1:12" ht="112.5" x14ac:dyDescent="0.25">
      <c r="A6" s="56" t="s">
        <v>0</v>
      </c>
      <c r="B6" s="56"/>
      <c r="C6" s="56"/>
      <c r="D6" s="54" t="s">
        <v>1</v>
      </c>
      <c r="E6" s="54" t="s">
        <v>184</v>
      </c>
      <c r="F6" s="54" t="s">
        <v>185</v>
      </c>
      <c r="G6" s="54" t="s">
        <v>93</v>
      </c>
      <c r="H6" s="54" t="s">
        <v>204</v>
      </c>
      <c r="I6" s="54" t="s">
        <v>149</v>
      </c>
      <c r="J6" s="54" t="s">
        <v>186</v>
      </c>
      <c r="K6" s="54" t="s">
        <v>187</v>
      </c>
      <c r="L6" s="54" t="s">
        <v>188</v>
      </c>
    </row>
    <row r="7" spans="1:12" ht="15.75" x14ac:dyDescent="0.25">
      <c r="A7" s="24" t="s">
        <v>3</v>
      </c>
      <c r="B7" s="25" t="s">
        <v>24</v>
      </c>
      <c r="C7" s="25" t="s">
        <v>25</v>
      </c>
      <c r="D7" s="24" t="s">
        <v>45</v>
      </c>
      <c r="E7" s="12">
        <f>E8+E10+E12+E17+E18+E19+E28+E30+E31+E35+E36</f>
        <v>406182.40000000008</v>
      </c>
      <c r="F7" s="12">
        <f>F8+F10+F12+F17+F18+F19+F28+F30+F31+F35+F36</f>
        <v>444030</v>
      </c>
      <c r="G7" s="12">
        <f>G8+G10+G12+G17+G18+G19+G28+G30+G31+G35+G36</f>
        <v>459655.8</v>
      </c>
      <c r="H7" s="12">
        <f>G7/F7*100</f>
        <v>103.5190865482062</v>
      </c>
      <c r="I7" s="12">
        <f>I8+I10+I12+I17+I18+I19+I28+I30+I31+I35+I36</f>
        <v>491686.2</v>
      </c>
      <c r="J7" s="12">
        <f>I7/F7*100</f>
        <v>110.73265319910817</v>
      </c>
      <c r="K7" s="12">
        <f>K8+K10+K12+K17+K18+K19+K28+K30+K31+K35+K36</f>
        <v>425424.7</v>
      </c>
      <c r="L7" s="12">
        <f>K7/F7*100</f>
        <v>95.80990023196631</v>
      </c>
    </row>
    <row r="8" spans="1:12" ht="15.75" x14ac:dyDescent="0.25">
      <c r="A8" s="24" t="s">
        <v>4</v>
      </c>
      <c r="B8" s="25" t="s">
        <v>24</v>
      </c>
      <c r="C8" s="25" t="s">
        <v>26</v>
      </c>
      <c r="D8" s="18" t="s">
        <v>30</v>
      </c>
      <c r="E8" s="12">
        <f>E9</f>
        <v>307878.40000000002</v>
      </c>
      <c r="F8" s="12">
        <f>F9</f>
        <v>324580</v>
      </c>
      <c r="G8" s="12">
        <v>348895.8</v>
      </c>
      <c r="H8" s="12">
        <f>G8/F8*100</f>
        <v>107.49146589438658</v>
      </c>
      <c r="I8" s="12">
        <v>376064.2</v>
      </c>
      <c r="J8" s="12">
        <f t="shared" ref="J8:J125" si="0">I8/F8*100</f>
        <v>115.86179062172654</v>
      </c>
      <c r="K8" s="12">
        <v>298953.7</v>
      </c>
      <c r="L8" s="12">
        <f t="shared" ref="L8:L125" si="1">K8/F8*100</f>
        <v>92.104781563867149</v>
      </c>
    </row>
    <row r="9" spans="1:12" ht="15.75" x14ac:dyDescent="0.25">
      <c r="A9" s="26" t="s">
        <v>5</v>
      </c>
      <c r="B9" s="27" t="s">
        <v>24</v>
      </c>
      <c r="C9" s="27" t="s">
        <v>26</v>
      </c>
      <c r="D9" s="28" t="s">
        <v>31</v>
      </c>
      <c r="E9" s="14">
        <v>307878.40000000002</v>
      </c>
      <c r="F9" s="14">
        <v>324580</v>
      </c>
      <c r="G9" s="14">
        <v>348895.8</v>
      </c>
      <c r="H9" s="15">
        <f t="shared" ref="H9:H125" si="2">G9/F9*100</f>
        <v>107.49146589438658</v>
      </c>
      <c r="I9" s="14">
        <v>376064.2</v>
      </c>
      <c r="J9" s="12">
        <f t="shared" si="0"/>
        <v>115.86179062172654</v>
      </c>
      <c r="K9" s="14">
        <v>298953.7</v>
      </c>
      <c r="L9" s="15">
        <f t="shared" si="1"/>
        <v>92.104781563867149</v>
      </c>
    </row>
    <row r="10" spans="1:12" ht="47.25" x14ac:dyDescent="0.25">
      <c r="A10" s="29" t="s">
        <v>47</v>
      </c>
      <c r="B10" s="30" t="s">
        <v>24</v>
      </c>
      <c r="C10" s="30" t="s">
        <v>25</v>
      </c>
      <c r="D10" s="18" t="s">
        <v>46</v>
      </c>
      <c r="E10" s="12">
        <f>E11</f>
        <v>9118.5</v>
      </c>
      <c r="F10" s="12">
        <f>F11</f>
        <v>9500</v>
      </c>
      <c r="G10" s="12">
        <v>9696</v>
      </c>
      <c r="H10" s="12">
        <f t="shared" si="2"/>
        <v>102.06315789473683</v>
      </c>
      <c r="I10" s="12">
        <v>10310</v>
      </c>
      <c r="J10" s="12">
        <f t="shared" si="0"/>
        <v>108.5263157894737</v>
      </c>
      <c r="K10" s="12">
        <v>10912</v>
      </c>
      <c r="L10" s="12">
        <f t="shared" si="1"/>
        <v>114.86315789473684</v>
      </c>
    </row>
    <row r="11" spans="1:12" ht="32.450000000000003" customHeight="1" x14ac:dyDescent="0.25">
      <c r="A11" s="31" t="s">
        <v>97</v>
      </c>
      <c r="B11" s="32" t="s">
        <v>24</v>
      </c>
      <c r="C11" s="32" t="s">
        <v>26</v>
      </c>
      <c r="D11" s="7" t="s">
        <v>98</v>
      </c>
      <c r="E11" s="15">
        <v>9118.5</v>
      </c>
      <c r="F11" s="15">
        <v>9500</v>
      </c>
      <c r="G11" s="12">
        <v>9696</v>
      </c>
      <c r="H11" s="15">
        <f t="shared" si="2"/>
        <v>102.06315789473683</v>
      </c>
      <c r="I11" s="12">
        <v>10310</v>
      </c>
      <c r="J11" s="15">
        <f t="shared" si="0"/>
        <v>108.5263157894737</v>
      </c>
      <c r="K11" s="12">
        <v>10912</v>
      </c>
      <c r="L11" s="15">
        <f t="shared" si="1"/>
        <v>114.86315789473684</v>
      </c>
    </row>
    <row r="12" spans="1:12" ht="15.75" x14ac:dyDescent="0.25">
      <c r="A12" s="30" t="s">
        <v>6</v>
      </c>
      <c r="B12" s="30" t="s">
        <v>24</v>
      </c>
      <c r="C12" s="30" t="s">
        <v>25</v>
      </c>
      <c r="D12" s="30" t="s">
        <v>32</v>
      </c>
      <c r="E12" s="12">
        <f>E13+E14+E15+E16</f>
        <v>43997.899999999994</v>
      </c>
      <c r="F12" s="12">
        <f>F13+F14+F15+F16</f>
        <v>66056.3</v>
      </c>
      <c r="G12" s="12">
        <f>G13+G14+G15+G16</f>
        <v>60967</v>
      </c>
      <c r="H12" s="12">
        <f t="shared" si="2"/>
        <v>92.295511556051423</v>
      </c>
      <c r="I12" s="12">
        <f>I13+I14+I15+I16</f>
        <v>64616</v>
      </c>
      <c r="J12" s="12">
        <f t="shared" si="0"/>
        <v>97.819587230892438</v>
      </c>
      <c r="K12" s="12">
        <f>K13+K14+K15+K16</f>
        <v>74222</v>
      </c>
      <c r="L12" s="12">
        <f t="shared" si="1"/>
        <v>112.36172779886249</v>
      </c>
    </row>
    <row r="13" spans="1:12" ht="31.5" x14ac:dyDescent="0.25">
      <c r="A13" s="31" t="s">
        <v>7</v>
      </c>
      <c r="B13" s="32" t="s">
        <v>24</v>
      </c>
      <c r="C13" s="32" t="s">
        <v>26</v>
      </c>
      <c r="D13" s="6" t="s">
        <v>48</v>
      </c>
      <c r="E13" s="14">
        <v>37935.9</v>
      </c>
      <c r="F13" s="14">
        <v>64285</v>
      </c>
      <c r="G13" s="14">
        <v>59077</v>
      </c>
      <c r="H13" s="15">
        <f t="shared" si="2"/>
        <v>91.898576650851666</v>
      </c>
      <c r="I13" s="14">
        <v>62696</v>
      </c>
      <c r="J13" s="15">
        <f t="shared" si="0"/>
        <v>97.528194757719533</v>
      </c>
      <c r="K13" s="14">
        <v>72232</v>
      </c>
      <c r="L13" s="15">
        <f t="shared" si="1"/>
        <v>112.36213735708174</v>
      </c>
    </row>
    <row r="14" spans="1:12" ht="31.5" x14ac:dyDescent="0.25">
      <c r="A14" s="31" t="s">
        <v>8</v>
      </c>
      <c r="B14" s="32" t="s">
        <v>24</v>
      </c>
      <c r="C14" s="32" t="s">
        <v>26</v>
      </c>
      <c r="D14" s="28" t="s">
        <v>33</v>
      </c>
      <c r="E14" s="14">
        <v>4187.1000000000004</v>
      </c>
      <c r="F14" s="14">
        <v>0</v>
      </c>
      <c r="G14" s="14">
        <v>0</v>
      </c>
      <c r="H14" s="15">
        <v>0</v>
      </c>
      <c r="I14" s="14">
        <v>0</v>
      </c>
      <c r="J14" s="15">
        <v>0</v>
      </c>
      <c r="K14" s="14">
        <v>0</v>
      </c>
      <c r="L14" s="15">
        <v>0</v>
      </c>
    </row>
    <row r="15" spans="1:12" ht="15.75" x14ac:dyDescent="0.25">
      <c r="A15" s="31" t="s">
        <v>9</v>
      </c>
      <c r="B15" s="32" t="s">
        <v>24</v>
      </c>
      <c r="C15" s="32" t="s">
        <v>26</v>
      </c>
      <c r="D15" s="28" t="s">
        <v>34</v>
      </c>
      <c r="E15" s="14">
        <v>1.2</v>
      </c>
      <c r="F15" s="14">
        <v>1.3</v>
      </c>
      <c r="G15" s="14">
        <v>0</v>
      </c>
      <c r="H15" s="15">
        <v>0</v>
      </c>
      <c r="I15" s="14">
        <v>0</v>
      </c>
      <c r="J15" s="15">
        <v>0</v>
      </c>
      <c r="K15" s="14">
        <v>0</v>
      </c>
      <c r="L15" s="15">
        <v>0</v>
      </c>
    </row>
    <row r="16" spans="1:12" ht="47.25" x14ac:dyDescent="0.25">
      <c r="A16" s="31" t="s">
        <v>10</v>
      </c>
      <c r="B16" s="32" t="s">
        <v>24</v>
      </c>
      <c r="C16" s="32" t="s">
        <v>26</v>
      </c>
      <c r="D16" s="13" t="s">
        <v>112</v>
      </c>
      <c r="E16" s="14">
        <v>1873.7</v>
      </c>
      <c r="F16" s="14">
        <v>1770</v>
      </c>
      <c r="G16" s="14">
        <v>1890</v>
      </c>
      <c r="H16" s="15">
        <f t="shared" si="2"/>
        <v>106.77966101694916</v>
      </c>
      <c r="I16" s="14">
        <v>1920</v>
      </c>
      <c r="J16" s="15">
        <f t="shared" si="0"/>
        <v>108.47457627118644</v>
      </c>
      <c r="K16" s="14">
        <v>1990</v>
      </c>
      <c r="L16" s="15">
        <f t="shared" si="1"/>
        <v>112.42937853107344</v>
      </c>
    </row>
    <row r="17" spans="1:16" ht="15.75" x14ac:dyDescent="0.25">
      <c r="A17" s="18" t="s">
        <v>11</v>
      </c>
      <c r="B17" s="30" t="s">
        <v>24</v>
      </c>
      <c r="C17" s="30" t="s">
        <v>26</v>
      </c>
      <c r="D17" s="18" t="s">
        <v>35</v>
      </c>
      <c r="E17" s="12">
        <v>4449.5</v>
      </c>
      <c r="F17" s="12">
        <v>4350</v>
      </c>
      <c r="G17" s="12">
        <v>4400</v>
      </c>
      <c r="H17" s="12">
        <f t="shared" si="2"/>
        <v>101.14942528735634</v>
      </c>
      <c r="I17" s="12">
        <v>4400</v>
      </c>
      <c r="J17" s="12">
        <f t="shared" si="0"/>
        <v>101.14942528735634</v>
      </c>
      <c r="K17" s="12">
        <v>4400</v>
      </c>
      <c r="L17" s="12">
        <f t="shared" si="1"/>
        <v>101.14942528735634</v>
      </c>
    </row>
    <row r="18" spans="1:16" ht="62.25" customHeight="1" x14ac:dyDescent="0.25">
      <c r="A18" s="18" t="s">
        <v>12</v>
      </c>
      <c r="B18" s="30" t="s">
        <v>24</v>
      </c>
      <c r="C18" s="30" t="s">
        <v>26</v>
      </c>
      <c r="D18" s="18" t="s">
        <v>49</v>
      </c>
      <c r="E18" s="12">
        <v>10.5</v>
      </c>
      <c r="F18" s="12">
        <v>-1.7</v>
      </c>
      <c r="G18" s="12">
        <v>0</v>
      </c>
      <c r="H18" s="12"/>
      <c r="I18" s="12">
        <v>0</v>
      </c>
      <c r="J18" s="12"/>
      <c r="K18" s="12">
        <v>0</v>
      </c>
      <c r="L18" s="12"/>
    </row>
    <row r="19" spans="1:16" ht="47.25" x14ac:dyDescent="0.25">
      <c r="A19" s="18" t="s">
        <v>13</v>
      </c>
      <c r="B19" s="30" t="s">
        <v>24</v>
      </c>
      <c r="C19" s="30" t="s">
        <v>25</v>
      </c>
      <c r="D19" s="18" t="s">
        <v>36</v>
      </c>
      <c r="E19" s="12">
        <f>E20+E21+E22+E23+E24+E25+E26+E27</f>
        <v>21608.2</v>
      </c>
      <c r="F19" s="12">
        <f>F20+F21+F22+F23+F24+F25+F26+F27</f>
        <v>21602.2</v>
      </c>
      <c r="G19" s="12">
        <f>G20+G21+G22+G23+G24+G25+G26+G27</f>
        <v>19236.599999999999</v>
      </c>
      <c r="H19" s="12">
        <f t="shared" si="2"/>
        <v>89.049263500939716</v>
      </c>
      <c r="I19" s="12">
        <f>I20+I21+I22+I23+I24+I25+I26</f>
        <v>19462.099999999999</v>
      </c>
      <c r="J19" s="12">
        <f t="shared" si="0"/>
        <v>90.093138661802953</v>
      </c>
      <c r="K19" s="12">
        <f>K20+K21+K22+K23+K24+K25+K26</f>
        <v>19708.5</v>
      </c>
      <c r="L19" s="12">
        <f t="shared" si="1"/>
        <v>91.233763227819381</v>
      </c>
    </row>
    <row r="20" spans="1:16" ht="79.900000000000006" customHeight="1" x14ac:dyDescent="0.25">
      <c r="A20" s="31" t="s">
        <v>94</v>
      </c>
      <c r="B20" s="32" t="s">
        <v>24</v>
      </c>
      <c r="C20" s="32" t="s">
        <v>27</v>
      </c>
      <c r="D20" s="28" t="s">
        <v>95</v>
      </c>
      <c r="E20" s="14">
        <v>10032.9</v>
      </c>
      <c r="F20" s="14">
        <v>10200</v>
      </c>
      <c r="G20" s="14">
        <v>10300</v>
      </c>
      <c r="H20" s="15">
        <f t="shared" si="2"/>
        <v>100.98039215686273</v>
      </c>
      <c r="I20" s="14">
        <v>10400</v>
      </c>
      <c r="J20" s="15">
        <f t="shared" si="0"/>
        <v>101.96078431372548</v>
      </c>
      <c r="K20" s="14">
        <v>10500</v>
      </c>
      <c r="L20" s="15">
        <f t="shared" si="1"/>
        <v>102.94117647058823</v>
      </c>
    </row>
    <row r="21" spans="1:16" ht="81.599999999999994" customHeight="1" x14ac:dyDescent="0.25">
      <c r="A21" s="31" t="s">
        <v>96</v>
      </c>
      <c r="B21" s="32" t="s">
        <v>24</v>
      </c>
      <c r="C21" s="32" t="s">
        <v>27</v>
      </c>
      <c r="D21" s="28" t="s">
        <v>100</v>
      </c>
      <c r="E21" s="14">
        <v>3861.1</v>
      </c>
      <c r="F21" s="14">
        <v>3950</v>
      </c>
      <c r="G21" s="14">
        <v>2900</v>
      </c>
      <c r="H21" s="15">
        <f t="shared" si="2"/>
        <v>73.417721518987349</v>
      </c>
      <c r="I21" s="14">
        <v>2900</v>
      </c>
      <c r="J21" s="15">
        <f t="shared" si="0"/>
        <v>73.417721518987349</v>
      </c>
      <c r="K21" s="14">
        <v>2900</v>
      </c>
      <c r="L21" s="15">
        <f t="shared" si="1"/>
        <v>73.417721518987349</v>
      </c>
    </row>
    <row r="22" spans="1:16" ht="82.9" customHeight="1" x14ac:dyDescent="0.25">
      <c r="A22" s="31" t="s">
        <v>14</v>
      </c>
      <c r="B22" s="32" t="s">
        <v>24</v>
      </c>
      <c r="C22" s="32" t="s">
        <v>27</v>
      </c>
      <c r="D22" s="28" t="s">
        <v>101</v>
      </c>
      <c r="E22" s="14">
        <v>572.79999999999995</v>
      </c>
      <c r="F22" s="14">
        <v>620</v>
      </c>
      <c r="G22" s="14">
        <v>550</v>
      </c>
      <c r="H22" s="15">
        <f t="shared" si="2"/>
        <v>88.709677419354833</v>
      </c>
      <c r="I22" s="14">
        <v>550</v>
      </c>
      <c r="J22" s="15">
        <f t="shared" si="0"/>
        <v>88.709677419354833</v>
      </c>
      <c r="K22" s="14">
        <v>550</v>
      </c>
      <c r="L22" s="15">
        <f t="shared" si="1"/>
        <v>88.709677419354833</v>
      </c>
    </row>
    <row r="23" spans="1:16" ht="66.599999999999994" customHeight="1" x14ac:dyDescent="0.25">
      <c r="A23" s="31" t="s">
        <v>99</v>
      </c>
      <c r="B23" s="32" t="s">
        <v>24</v>
      </c>
      <c r="C23" s="32" t="s">
        <v>27</v>
      </c>
      <c r="D23" s="28" t="s">
        <v>102</v>
      </c>
      <c r="E23" s="14">
        <v>3801.8</v>
      </c>
      <c r="F23" s="14">
        <v>3400</v>
      </c>
      <c r="G23" s="14">
        <v>3136.6</v>
      </c>
      <c r="H23" s="15">
        <f t="shared" si="2"/>
        <v>92.252941176470586</v>
      </c>
      <c r="I23" s="14">
        <v>3262.1</v>
      </c>
      <c r="J23" s="15">
        <f t="shared" si="0"/>
        <v>95.944117647058818</v>
      </c>
      <c r="K23" s="14">
        <v>3408.5</v>
      </c>
      <c r="L23" s="15">
        <f t="shared" si="1"/>
        <v>100.25</v>
      </c>
    </row>
    <row r="24" spans="1:16" ht="47.25" x14ac:dyDescent="0.25">
      <c r="A24" s="31" t="s">
        <v>15</v>
      </c>
      <c r="B24" s="32" t="s">
        <v>24</v>
      </c>
      <c r="C24" s="32">
        <v>120</v>
      </c>
      <c r="D24" s="28" t="s">
        <v>37</v>
      </c>
      <c r="E24" s="14">
        <v>1769.4</v>
      </c>
      <c r="F24" s="14">
        <v>1450</v>
      </c>
      <c r="G24" s="14">
        <v>1550</v>
      </c>
      <c r="H24" s="15">
        <f t="shared" si="2"/>
        <v>106.89655172413792</v>
      </c>
      <c r="I24" s="14">
        <v>1550</v>
      </c>
      <c r="J24" s="15">
        <f t="shared" si="0"/>
        <v>106.89655172413792</v>
      </c>
      <c r="K24" s="14">
        <v>1550</v>
      </c>
      <c r="L24" s="15">
        <f t="shared" si="1"/>
        <v>106.89655172413792</v>
      </c>
    </row>
    <row r="25" spans="1:16" ht="49.15" customHeight="1" x14ac:dyDescent="0.25">
      <c r="A25" s="31" t="s">
        <v>104</v>
      </c>
      <c r="B25" s="32" t="s">
        <v>24</v>
      </c>
      <c r="C25" s="32">
        <v>120</v>
      </c>
      <c r="D25" s="33" t="s">
        <v>103</v>
      </c>
      <c r="E25" s="14">
        <v>7.2</v>
      </c>
      <c r="F25" s="14">
        <v>3.2</v>
      </c>
      <c r="G25" s="14">
        <v>0</v>
      </c>
      <c r="H25" s="15">
        <f t="shared" si="2"/>
        <v>0</v>
      </c>
      <c r="I25" s="14">
        <v>0</v>
      </c>
      <c r="J25" s="15">
        <f t="shared" si="0"/>
        <v>0</v>
      </c>
      <c r="K25" s="14">
        <v>0</v>
      </c>
      <c r="L25" s="15">
        <f t="shared" si="1"/>
        <v>0</v>
      </c>
    </row>
    <row r="26" spans="1:16" ht="114.75" customHeight="1" x14ac:dyDescent="0.25">
      <c r="A26" s="31" t="s">
        <v>16</v>
      </c>
      <c r="B26" s="32" t="s">
        <v>24</v>
      </c>
      <c r="C26" s="32">
        <v>120</v>
      </c>
      <c r="D26" s="34" t="s">
        <v>105</v>
      </c>
      <c r="E26" s="14">
        <v>826.3</v>
      </c>
      <c r="F26" s="14">
        <v>950</v>
      </c>
      <c r="G26" s="14">
        <v>800</v>
      </c>
      <c r="H26" s="15">
        <f t="shared" si="2"/>
        <v>84.210526315789465</v>
      </c>
      <c r="I26" s="14">
        <v>800</v>
      </c>
      <c r="J26" s="15">
        <f t="shared" si="0"/>
        <v>84.210526315789465</v>
      </c>
      <c r="K26" s="14">
        <v>800</v>
      </c>
      <c r="L26" s="15">
        <f t="shared" si="1"/>
        <v>84.210526315789465</v>
      </c>
    </row>
    <row r="27" spans="1:16" ht="127.9" customHeight="1" x14ac:dyDescent="0.25">
      <c r="A27" s="31" t="s">
        <v>151</v>
      </c>
      <c r="B27" s="32" t="s">
        <v>24</v>
      </c>
      <c r="C27" s="32" t="s">
        <v>27</v>
      </c>
      <c r="D27" s="49" t="s">
        <v>150</v>
      </c>
      <c r="E27" s="14">
        <v>736.7</v>
      </c>
      <c r="F27" s="14">
        <v>1029</v>
      </c>
      <c r="G27" s="14">
        <v>0</v>
      </c>
      <c r="H27" s="15" t="s">
        <v>111</v>
      </c>
      <c r="I27" s="14"/>
      <c r="J27" s="15"/>
      <c r="K27" s="14"/>
      <c r="L27" s="15"/>
    </row>
    <row r="28" spans="1:16" ht="31.5" x14ac:dyDescent="0.25">
      <c r="A28" s="18" t="s">
        <v>17</v>
      </c>
      <c r="B28" s="30" t="s">
        <v>24</v>
      </c>
      <c r="C28" s="30" t="s">
        <v>25</v>
      </c>
      <c r="D28" s="18" t="s">
        <v>38</v>
      </c>
      <c r="E28" s="12">
        <f>E29</f>
        <v>1264.8</v>
      </c>
      <c r="F28" s="12">
        <f>F29</f>
        <v>1850</v>
      </c>
      <c r="G28" s="12">
        <v>2246</v>
      </c>
      <c r="H28" s="12">
        <f t="shared" si="2"/>
        <v>121.4054054054054</v>
      </c>
      <c r="I28" s="12">
        <v>2602</v>
      </c>
      <c r="J28" s="12">
        <f t="shared" si="0"/>
        <v>140.64864864864865</v>
      </c>
      <c r="K28" s="12">
        <v>3090</v>
      </c>
      <c r="L28" s="12">
        <f t="shared" si="1"/>
        <v>167.02702702702703</v>
      </c>
    </row>
    <row r="29" spans="1:16" ht="31.5" x14ac:dyDescent="0.25">
      <c r="A29" s="31" t="s">
        <v>18</v>
      </c>
      <c r="B29" s="32" t="s">
        <v>24</v>
      </c>
      <c r="C29" s="32">
        <v>120</v>
      </c>
      <c r="D29" s="8" t="s">
        <v>39</v>
      </c>
      <c r="E29" s="14">
        <v>1264.8</v>
      </c>
      <c r="F29" s="14">
        <v>1850</v>
      </c>
      <c r="G29" s="14">
        <v>2246</v>
      </c>
      <c r="H29" s="15">
        <f t="shared" si="2"/>
        <v>121.4054054054054</v>
      </c>
      <c r="I29" s="14">
        <v>2602</v>
      </c>
      <c r="J29" s="15">
        <f t="shared" si="0"/>
        <v>140.64864864864865</v>
      </c>
      <c r="K29" s="14">
        <v>3090</v>
      </c>
      <c r="L29" s="15">
        <f t="shared" si="1"/>
        <v>167.02702702702703</v>
      </c>
      <c r="P29" s="22" t="s">
        <v>111</v>
      </c>
    </row>
    <row r="30" spans="1:16" ht="47.25" x14ac:dyDescent="0.25">
      <c r="A30" s="18" t="s">
        <v>19</v>
      </c>
      <c r="B30" s="30" t="s">
        <v>24</v>
      </c>
      <c r="C30" s="30" t="s">
        <v>28</v>
      </c>
      <c r="D30" s="18" t="s">
        <v>50</v>
      </c>
      <c r="E30" s="12">
        <v>6887.9</v>
      </c>
      <c r="F30" s="12">
        <v>6415.2</v>
      </c>
      <c r="G30" s="12">
        <v>6714.4</v>
      </c>
      <c r="H30" s="12">
        <f t="shared" si="2"/>
        <v>104.66392318244171</v>
      </c>
      <c r="I30" s="12">
        <v>6831.9</v>
      </c>
      <c r="J30" s="12">
        <f t="shared" si="0"/>
        <v>106.49551066217732</v>
      </c>
      <c r="K30" s="12">
        <v>6968.5</v>
      </c>
      <c r="L30" s="12">
        <f t="shared" si="1"/>
        <v>108.62482853223594</v>
      </c>
    </row>
    <row r="31" spans="1:16" ht="31.5" x14ac:dyDescent="0.25">
      <c r="A31" s="18" t="s">
        <v>20</v>
      </c>
      <c r="B31" s="30" t="s">
        <v>24</v>
      </c>
      <c r="C31" s="30" t="s">
        <v>25</v>
      </c>
      <c r="D31" s="18" t="s">
        <v>40</v>
      </c>
      <c r="E31" s="12">
        <f>E32+E33+E34</f>
        <v>8571</v>
      </c>
      <c r="F31" s="12">
        <f>F32+F33+F34</f>
        <v>6140</v>
      </c>
      <c r="G31" s="12">
        <f>G32+G34</f>
        <v>5000</v>
      </c>
      <c r="H31" s="12">
        <f t="shared" si="2"/>
        <v>81.433224755700323</v>
      </c>
      <c r="I31" s="12">
        <f>I32+I34</f>
        <v>4850</v>
      </c>
      <c r="J31" s="12">
        <f t="shared" si="0"/>
        <v>78.990228013029324</v>
      </c>
      <c r="K31" s="12">
        <f>K32+K34</f>
        <v>4570</v>
      </c>
      <c r="L31" s="12">
        <f t="shared" si="1"/>
        <v>74.429967426710093</v>
      </c>
    </row>
    <row r="32" spans="1:16" ht="93.6" customHeight="1" x14ac:dyDescent="0.25">
      <c r="A32" s="31" t="s">
        <v>107</v>
      </c>
      <c r="B32" s="32" t="s">
        <v>24</v>
      </c>
      <c r="C32" s="32">
        <v>410</v>
      </c>
      <c r="D32" s="34" t="s">
        <v>106</v>
      </c>
      <c r="E32" s="14">
        <v>3249.7</v>
      </c>
      <c r="F32" s="14">
        <v>2450</v>
      </c>
      <c r="G32" s="14">
        <v>1700</v>
      </c>
      <c r="H32" s="15">
        <f t="shared" si="2"/>
        <v>69.387755102040813</v>
      </c>
      <c r="I32" s="14">
        <v>1600</v>
      </c>
      <c r="J32" s="15">
        <f t="shared" si="0"/>
        <v>65.306122448979593</v>
      </c>
      <c r="K32" s="14">
        <v>1500</v>
      </c>
      <c r="L32" s="15">
        <f t="shared" si="1"/>
        <v>61.224489795918366</v>
      </c>
    </row>
    <row r="33" spans="1:12" ht="93.6" customHeight="1" x14ac:dyDescent="0.25">
      <c r="A33" s="31" t="s">
        <v>107</v>
      </c>
      <c r="B33" s="32" t="s">
        <v>24</v>
      </c>
      <c r="C33" s="32" t="s">
        <v>189</v>
      </c>
      <c r="D33" s="49" t="s">
        <v>190</v>
      </c>
      <c r="E33" s="14">
        <v>46.2</v>
      </c>
      <c r="F33" s="14"/>
      <c r="G33" s="14"/>
      <c r="H33" s="15"/>
      <c r="I33" s="14"/>
      <c r="J33" s="15"/>
      <c r="K33" s="14"/>
      <c r="L33" s="15"/>
    </row>
    <row r="34" spans="1:12" ht="36.6" customHeight="1" x14ac:dyDescent="0.25">
      <c r="A34" s="31" t="s">
        <v>83</v>
      </c>
      <c r="B34" s="32" t="s">
        <v>24</v>
      </c>
      <c r="C34" s="35" t="s">
        <v>29</v>
      </c>
      <c r="D34" s="33" t="s">
        <v>108</v>
      </c>
      <c r="E34" s="14">
        <v>5275.1</v>
      </c>
      <c r="F34" s="14">
        <v>3690</v>
      </c>
      <c r="G34" s="14">
        <v>3300</v>
      </c>
      <c r="H34" s="15">
        <f t="shared" si="2"/>
        <v>89.430894308943081</v>
      </c>
      <c r="I34" s="14">
        <v>3250</v>
      </c>
      <c r="J34" s="15">
        <f t="shared" si="0"/>
        <v>88.075880758807585</v>
      </c>
      <c r="K34" s="14">
        <v>3070</v>
      </c>
      <c r="L34" s="15">
        <f t="shared" si="1"/>
        <v>83.197831978319783</v>
      </c>
    </row>
    <row r="35" spans="1:12" ht="15.75" x14ac:dyDescent="0.25">
      <c r="A35" s="18" t="s">
        <v>21</v>
      </c>
      <c r="B35" s="30" t="s">
        <v>24</v>
      </c>
      <c r="C35" s="30" t="s">
        <v>25</v>
      </c>
      <c r="D35" s="18" t="s">
        <v>41</v>
      </c>
      <c r="E35" s="12">
        <v>2348.1999999999998</v>
      </c>
      <c r="F35" s="12">
        <v>3100</v>
      </c>
      <c r="G35" s="12">
        <v>2500</v>
      </c>
      <c r="H35" s="12">
        <f t="shared" si="2"/>
        <v>80.645161290322577</v>
      </c>
      <c r="I35" s="12">
        <v>2550</v>
      </c>
      <c r="J35" s="12">
        <f t="shared" si="0"/>
        <v>82.258064516129039</v>
      </c>
      <c r="K35" s="12">
        <v>2600</v>
      </c>
      <c r="L35" s="12">
        <f t="shared" si="1"/>
        <v>83.870967741935488</v>
      </c>
    </row>
    <row r="36" spans="1:12" ht="15.75" x14ac:dyDescent="0.25">
      <c r="A36" s="18" t="s">
        <v>109</v>
      </c>
      <c r="B36" s="30" t="s">
        <v>24</v>
      </c>
      <c r="C36" s="30" t="s">
        <v>25</v>
      </c>
      <c r="D36" s="18" t="s">
        <v>110</v>
      </c>
      <c r="E36" s="12">
        <v>47.5</v>
      </c>
      <c r="F36" s="12">
        <v>438</v>
      </c>
      <c r="G36" s="12"/>
      <c r="H36" s="12"/>
      <c r="I36" s="12"/>
      <c r="J36" s="12"/>
      <c r="K36" s="12"/>
      <c r="L36" s="12"/>
    </row>
    <row r="37" spans="1:12" ht="15.75" x14ac:dyDescent="0.25">
      <c r="A37" s="18" t="s">
        <v>62</v>
      </c>
      <c r="B37" s="30" t="s">
        <v>24</v>
      </c>
      <c r="C37" s="30" t="s">
        <v>25</v>
      </c>
      <c r="D37" s="18" t="s">
        <v>42</v>
      </c>
      <c r="E37" s="12">
        <f>E38+E119+E121+E123+E124</f>
        <v>725826.29999999993</v>
      </c>
      <c r="F37" s="12">
        <f>F38+F119+F121+F124</f>
        <v>817976.20000000007</v>
      </c>
      <c r="G37" s="12">
        <f>G38+G119+G121+G124</f>
        <v>908765.3</v>
      </c>
      <c r="H37" s="12">
        <f t="shared" si="2"/>
        <v>111.09923491661493</v>
      </c>
      <c r="I37" s="12">
        <f>I38+I119+I121+I124</f>
        <v>662118.19999999995</v>
      </c>
      <c r="J37" s="12">
        <f t="shared" si="0"/>
        <v>80.945900381942636</v>
      </c>
      <c r="K37" s="12">
        <f>K38+K119+K121+K124</f>
        <v>678061.5</v>
      </c>
      <c r="L37" s="12">
        <f t="shared" si="1"/>
        <v>82.895015771852513</v>
      </c>
    </row>
    <row r="38" spans="1:12" ht="58.5" customHeight="1" x14ac:dyDescent="0.25">
      <c r="A38" s="18" t="s">
        <v>54</v>
      </c>
      <c r="B38" s="30" t="s">
        <v>24</v>
      </c>
      <c r="C38" s="30" t="s">
        <v>25</v>
      </c>
      <c r="D38" s="18" t="s">
        <v>51</v>
      </c>
      <c r="E38" s="12">
        <f>E39+E43+E95+E112</f>
        <v>726342.29999999993</v>
      </c>
      <c r="F38" s="12">
        <f>F39+F43+F95+F112</f>
        <v>817948.20000000007</v>
      </c>
      <c r="G38" s="12">
        <f>G39+G43+G95+G112</f>
        <v>908765.3</v>
      </c>
      <c r="H38" s="12">
        <f t="shared" si="2"/>
        <v>111.10303806524666</v>
      </c>
      <c r="I38" s="58">
        <f>I39+I43+I95+I112</f>
        <v>662118.19999999995</v>
      </c>
      <c r="J38" s="12">
        <f t="shared" si="0"/>
        <v>80.948671321729165</v>
      </c>
      <c r="K38" s="58">
        <f>K39+K43+K95+K112</f>
        <v>678061.5</v>
      </c>
      <c r="L38" s="12">
        <f t="shared" si="1"/>
        <v>82.897853433750441</v>
      </c>
    </row>
    <row r="39" spans="1:12" ht="31.5" x14ac:dyDescent="0.25">
      <c r="A39" s="18" t="s">
        <v>53</v>
      </c>
      <c r="B39" s="30" t="s">
        <v>24</v>
      </c>
      <c r="C39" s="30" t="s">
        <v>25</v>
      </c>
      <c r="D39" s="18" t="s">
        <v>52</v>
      </c>
      <c r="E39" s="12">
        <f>E40+E41+E42</f>
        <v>106228.4</v>
      </c>
      <c r="F39" s="12">
        <f t="shared" ref="F39:G39" si="3">F40+F41+F42</f>
        <v>90869.5</v>
      </c>
      <c r="G39" s="12">
        <f t="shared" si="3"/>
        <v>122127.4</v>
      </c>
      <c r="H39" s="12">
        <f>G39/F39*100</f>
        <v>134.39867062105546</v>
      </c>
      <c r="I39" s="12">
        <f>I40+I41+I42</f>
        <v>117855.4</v>
      </c>
      <c r="J39" s="12">
        <f>I39/F39*100</f>
        <v>129.6974232278157</v>
      </c>
      <c r="K39" s="12">
        <f>K40+K41+K42</f>
        <v>183524.1</v>
      </c>
      <c r="L39" s="12">
        <f t="shared" si="1"/>
        <v>201.96446552473603</v>
      </c>
    </row>
    <row r="40" spans="1:12" ht="59.25" customHeight="1" x14ac:dyDescent="0.25">
      <c r="A40" s="31" t="s">
        <v>63</v>
      </c>
      <c r="B40" s="32" t="s">
        <v>24</v>
      </c>
      <c r="C40" s="32" t="s">
        <v>79</v>
      </c>
      <c r="D40" s="7" t="s">
        <v>61</v>
      </c>
      <c r="E40" s="14">
        <v>0</v>
      </c>
      <c r="F40" s="14">
        <v>0</v>
      </c>
      <c r="G40" s="14">
        <v>9257.4</v>
      </c>
      <c r="H40" s="15">
        <v>0</v>
      </c>
      <c r="I40" s="14">
        <v>0</v>
      </c>
      <c r="J40" s="15">
        <v>0</v>
      </c>
      <c r="K40" s="14">
        <v>0</v>
      </c>
      <c r="L40" s="15">
        <v>0</v>
      </c>
    </row>
    <row r="41" spans="1:12" ht="47.25" x14ac:dyDescent="0.25">
      <c r="A41" s="31" t="s">
        <v>64</v>
      </c>
      <c r="B41" s="32" t="s">
        <v>24</v>
      </c>
      <c r="C41" s="32" t="s">
        <v>79</v>
      </c>
      <c r="D41" s="7" t="s">
        <v>60</v>
      </c>
      <c r="E41" s="14">
        <v>33195.4</v>
      </c>
      <c r="F41" s="14">
        <v>100</v>
      </c>
      <c r="G41" s="14">
        <v>0</v>
      </c>
      <c r="H41" s="15">
        <v>0</v>
      </c>
      <c r="I41" s="14">
        <v>0</v>
      </c>
      <c r="J41" s="15">
        <v>0</v>
      </c>
      <c r="K41" s="14">
        <v>60543.5</v>
      </c>
      <c r="L41" s="15">
        <v>0</v>
      </c>
    </row>
    <row r="42" spans="1:12" ht="63" x14ac:dyDescent="0.25">
      <c r="A42" s="31" t="s">
        <v>87</v>
      </c>
      <c r="B42" s="32" t="s">
        <v>24</v>
      </c>
      <c r="C42" s="32" t="s">
        <v>79</v>
      </c>
      <c r="D42" s="7" t="s">
        <v>88</v>
      </c>
      <c r="E42" s="14">
        <v>73033</v>
      </c>
      <c r="F42" s="14">
        <v>90769.5</v>
      </c>
      <c r="G42" s="14">
        <v>112870</v>
      </c>
      <c r="H42" s="15">
        <f t="shared" si="2"/>
        <v>124.34793625612129</v>
      </c>
      <c r="I42" s="14">
        <v>117855.4</v>
      </c>
      <c r="J42" s="15">
        <f t="shared" si="0"/>
        <v>129.84030979569127</v>
      </c>
      <c r="K42" s="14">
        <v>122980.6</v>
      </c>
      <c r="L42" s="15">
        <f t="shared" si="1"/>
        <v>135.48669982758526</v>
      </c>
    </row>
    <row r="43" spans="1:12" ht="31.5" x14ac:dyDescent="0.25">
      <c r="A43" s="18" t="s">
        <v>22</v>
      </c>
      <c r="B43" s="30" t="s">
        <v>24</v>
      </c>
      <c r="C43" s="30" t="s">
        <v>25</v>
      </c>
      <c r="D43" s="18" t="s">
        <v>55</v>
      </c>
      <c r="E43" s="12">
        <f>SUM(E44:E64)</f>
        <v>242442.19999999995</v>
      </c>
      <c r="F43" s="12">
        <f>SUM(F44:F64)</f>
        <v>319342.09999999998</v>
      </c>
      <c r="G43" s="12">
        <f>SUM(G44:G64)</f>
        <v>336731.2</v>
      </c>
      <c r="H43" s="15">
        <f t="shared" si="2"/>
        <v>105.44528892369658</v>
      </c>
      <c r="I43" s="12">
        <f>SUM(I44:I64)</f>
        <v>118718.49999999999</v>
      </c>
      <c r="J43" s="15">
        <f t="shared" si="0"/>
        <v>37.175962705825505</v>
      </c>
      <c r="K43" s="12">
        <f>SUM(K44:K64)</f>
        <v>49473.599999999999</v>
      </c>
      <c r="L43" s="12">
        <f t="shared" si="1"/>
        <v>15.492351306013209</v>
      </c>
    </row>
    <row r="44" spans="1:12" ht="47.25" x14ac:dyDescent="0.25">
      <c r="A44" s="8" t="s">
        <v>84</v>
      </c>
      <c r="B44" s="32" t="s">
        <v>24</v>
      </c>
      <c r="C44" s="32" t="s">
        <v>79</v>
      </c>
      <c r="D44" s="13" t="s">
        <v>152</v>
      </c>
      <c r="E44" s="14">
        <v>35870.1</v>
      </c>
      <c r="F44" s="14">
        <v>0</v>
      </c>
      <c r="G44" s="14">
        <v>0</v>
      </c>
      <c r="H44" s="15">
        <v>0</v>
      </c>
      <c r="I44" s="14">
        <v>0</v>
      </c>
      <c r="J44" s="15">
        <v>0</v>
      </c>
      <c r="K44" s="14">
        <v>0</v>
      </c>
      <c r="L44" s="15">
        <v>0</v>
      </c>
    </row>
    <row r="45" spans="1:12" ht="141" customHeight="1" x14ac:dyDescent="0.25">
      <c r="A45" s="8" t="s">
        <v>77</v>
      </c>
      <c r="B45" s="32" t="s">
        <v>24</v>
      </c>
      <c r="C45" s="32" t="s">
        <v>79</v>
      </c>
      <c r="D45" s="7" t="s">
        <v>92</v>
      </c>
      <c r="E45" s="14">
        <v>32728.2</v>
      </c>
      <c r="F45" s="14">
        <v>27884.9</v>
      </c>
      <c r="G45" s="14">
        <v>15323.5</v>
      </c>
      <c r="H45" s="15">
        <f t="shared" si="2"/>
        <v>54.952680482985414</v>
      </c>
      <c r="I45" s="14">
        <v>28015.200000000001</v>
      </c>
      <c r="J45" s="15">
        <f t="shared" si="0"/>
        <v>100.4672779891626</v>
      </c>
      <c r="K45" s="14">
        <v>0</v>
      </c>
      <c r="L45" s="15">
        <f t="shared" si="1"/>
        <v>0</v>
      </c>
    </row>
    <row r="46" spans="1:12" ht="76.5" customHeight="1" x14ac:dyDescent="0.25">
      <c r="A46" s="8" t="s">
        <v>78</v>
      </c>
      <c r="B46" s="32" t="s">
        <v>24</v>
      </c>
      <c r="C46" s="32" t="s">
        <v>79</v>
      </c>
      <c r="D46" s="9" t="s">
        <v>76</v>
      </c>
      <c r="E46" s="14">
        <v>1363.7</v>
      </c>
      <c r="F46" s="14">
        <v>26201.8</v>
      </c>
      <c r="G46" s="14">
        <v>98457.4</v>
      </c>
      <c r="H46" s="15">
        <f t="shared" si="2"/>
        <v>375.76578708333017</v>
      </c>
      <c r="I46" s="14">
        <v>26833.9</v>
      </c>
      <c r="J46" s="15">
        <f t="shared" si="0"/>
        <v>102.41242968040365</v>
      </c>
      <c r="K46" s="14">
        <v>0</v>
      </c>
      <c r="L46" s="15">
        <f t="shared" si="1"/>
        <v>0</v>
      </c>
    </row>
    <row r="47" spans="1:12" ht="31.5" x14ac:dyDescent="0.25">
      <c r="A47" s="8" t="s">
        <v>153</v>
      </c>
      <c r="B47" s="32" t="s">
        <v>24</v>
      </c>
      <c r="C47" s="32" t="s">
        <v>79</v>
      </c>
      <c r="D47" s="13" t="s">
        <v>154</v>
      </c>
      <c r="E47" s="14">
        <v>101.2</v>
      </c>
      <c r="F47" s="14">
        <v>49888.1</v>
      </c>
      <c r="G47" s="14">
        <v>0</v>
      </c>
      <c r="H47" s="15">
        <f t="shared" si="2"/>
        <v>0</v>
      </c>
      <c r="I47" s="14">
        <v>0</v>
      </c>
      <c r="J47" s="15">
        <f t="shared" si="0"/>
        <v>0</v>
      </c>
      <c r="K47" s="14">
        <v>0</v>
      </c>
      <c r="L47" s="15">
        <f t="shared" si="1"/>
        <v>0</v>
      </c>
    </row>
    <row r="48" spans="1:12" ht="47.25" hidden="1" x14ac:dyDescent="0.25">
      <c r="A48" s="8" t="s">
        <v>155</v>
      </c>
      <c r="B48" s="32" t="s">
        <v>24</v>
      </c>
      <c r="C48" s="32" t="s">
        <v>79</v>
      </c>
      <c r="D48" s="7" t="s">
        <v>113</v>
      </c>
      <c r="E48" s="14">
        <v>0</v>
      </c>
      <c r="F48" s="14">
        <v>0</v>
      </c>
      <c r="G48" s="14">
        <v>0</v>
      </c>
      <c r="H48" s="15">
        <v>0</v>
      </c>
      <c r="I48" s="14">
        <v>0</v>
      </c>
      <c r="J48" s="15">
        <v>0</v>
      </c>
      <c r="K48" s="14">
        <v>0</v>
      </c>
      <c r="L48" s="15">
        <v>0</v>
      </c>
    </row>
    <row r="49" spans="1:12" ht="85.5" customHeight="1" x14ac:dyDescent="0.25">
      <c r="A49" s="16" t="s">
        <v>212</v>
      </c>
      <c r="B49" s="32" t="s">
        <v>24</v>
      </c>
      <c r="C49" s="32" t="s">
        <v>79</v>
      </c>
      <c r="D49" s="7" t="s">
        <v>115</v>
      </c>
      <c r="E49" s="14">
        <v>0</v>
      </c>
      <c r="F49" s="14">
        <v>0</v>
      </c>
      <c r="G49" s="14">
        <v>0</v>
      </c>
      <c r="H49" s="15">
        <v>0</v>
      </c>
      <c r="I49" s="14">
        <v>1354.2</v>
      </c>
      <c r="J49" s="15">
        <v>0</v>
      </c>
      <c r="K49" s="14">
        <v>0</v>
      </c>
      <c r="L49" s="15">
        <v>0</v>
      </c>
    </row>
    <row r="50" spans="1:12" ht="76.5" customHeight="1" x14ac:dyDescent="0.25">
      <c r="A50" s="8" t="s">
        <v>156</v>
      </c>
      <c r="B50" s="32" t="s">
        <v>24</v>
      </c>
      <c r="C50" s="32" t="s">
        <v>79</v>
      </c>
      <c r="D50" s="7" t="s">
        <v>175</v>
      </c>
      <c r="E50" s="14">
        <v>3108.9</v>
      </c>
      <c r="F50" s="14">
        <v>0</v>
      </c>
      <c r="G50" s="14">
        <v>2195.1</v>
      </c>
      <c r="H50" s="15">
        <v>0</v>
      </c>
      <c r="I50" s="14">
        <v>2209.9</v>
      </c>
      <c r="J50" s="15">
        <v>0</v>
      </c>
      <c r="K50" s="14">
        <v>0</v>
      </c>
      <c r="L50" s="15">
        <v>0</v>
      </c>
    </row>
    <row r="51" spans="1:12" ht="47.25" hidden="1" x14ac:dyDescent="0.25">
      <c r="A51" s="8" t="s">
        <v>157</v>
      </c>
      <c r="B51" s="32" t="s">
        <v>24</v>
      </c>
      <c r="C51" s="32" t="s">
        <v>79</v>
      </c>
      <c r="D51" s="7" t="s">
        <v>114</v>
      </c>
      <c r="E51" s="14">
        <v>0</v>
      </c>
      <c r="F51" s="14">
        <v>0</v>
      </c>
      <c r="G51" s="14">
        <v>0</v>
      </c>
      <c r="H51" s="15">
        <v>0</v>
      </c>
      <c r="I51" s="14">
        <v>0</v>
      </c>
      <c r="J51" s="15">
        <v>0</v>
      </c>
      <c r="K51" s="14">
        <v>0</v>
      </c>
      <c r="L51" s="15">
        <v>0</v>
      </c>
    </row>
    <row r="52" spans="1:12" ht="50.25" customHeight="1" x14ac:dyDescent="0.25">
      <c r="A52" s="8" t="s">
        <v>158</v>
      </c>
      <c r="B52" s="32" t="s">
        <v>24</v>
      </c>
      <c r="C52" s="32" t="s">
        <v>79</v>
      </c>
      <c r="D52" s="7" t="s">
        <v>116</v>
      </c>
      <c r="E52" s="14">
        <v>0</v>
      </c>
      <c r="F52" s="14">
        <v>4754.7</v>
      </c>
      <c r="G52" s="14">
        <v>0</v>
      </c>
      <c r="H52" s="15">
        <v>0</v>
      </c>
      <c r="I52" s="14">
        <v>6956.1</v>
      </c>
      <c r="J52" s="15">
        <v>0</v>
      </c>
      <c r="K52" s="14">
        <v>0</v>
      </c>
      <c r="L52" s="15">
        <v>0</v>
      </c>
    </row>
    <row r="53" spans="1:12" ht="64.5" hidden="1" customHeight="1" x14ac:dyDescent="0.25">
      <c r="A53" s="8" t="s">
        <v>159</v>
      </c>
      <c r="B53" s="32" t="s">
        <v>24</v>
      </c>
      <c r="C53" s="32" t="s">
        <v>79</v>
      </c>
      <c r="D53" s="7" t="s">
        <v>89</v>
      </c>
      <c r="E53" s="14">
        <v>0</v>
      </c>
      <c r="F53" s="14">
        <v>0</v>
      </c>
      <c r="G53" s="14">
        <v>0</v>
      </c>
      <c r="H53" s="15">
        <v>0</v>
      </c>
      <c r="I53" s="14">
        <v>0</v>
      </c>
      <c r="J53" s="15">
        <v>0</v>
      </c>
      <c r="K53" s="14">
        <v>0</v>
      </c>
      <c r="L53" s="15">
        <v>0</v>
      </c>
    </row>
    <row r="54" spans="1:12" ht="47.25" x14ac:dyDescent="0.25">
      <c r="A54" s="8" t="s">
        <v>160</v>
      </c>
      <c r="B54" s="32" t="s">
        <v>24</v>
      </c>
      <c r="C54" s="32" t="s">
        <v>79</v>
      </c>
      <c r="D54" s="7" t="s">
        <v>90</v>
      </c>
      <c r="E54" s="14">
        <v>0</v>
      </c>
      <c r="F54" s="14">
        <v>0</v>
      </c>
      <c r="G54" s="14">
        <v>0</v>
      </c>
      <c r="H54" s="15">
        <v>0</v>
      </c>
      <c r="I54" s="14">
        <v>2111.9</v>
      </c>
      <c r="J54" s="15">
        <v>0</v>
      </c>
      <c r="K54" s="14">
        <v>0</v>
      </c>
      <c r="L54" s="15">
        <v>0</v>
      </c>
    </row>
    <row r="55" spans="1:12" ht="47.25" x14ac:dyDescent="0.25">
      <c r="A55" s="8" t="s">
        <v>192</v>
      </c>
      <c r="B55" s="32" t="s">
        <v>24</v>
      </c>
      <c r="C55" s="32" t="s">
        <v>79</v>
      </c>
      <c r="D55" s="7" t="s">
        <v>191</v>
      </c>
      <c r="E55" s="14">
        <v>3411.3</v>
      </c>
      <c r="F55" s="14">
        <v>0</v>
      </c>
      <c r="G55" s="14"/>
      <c r="H55" s="15"/>
      <c r="I55" s="14"/>
      <c r="J55" s="15"/>
      <c r="K55" s="14"/>
      <c r="L55" s="15"/>
    </row>
    <row r="56" spans="1:12" ht="78.75" x14ac:dyDescent="0.25">
      <c r="A56" s="8" t="s">
        <v>161</v>
      </c>
      <c r="B56" s="32" t="s">
        <v>24</v>
      </c>
      <c r="C56" s="32" t="s">
        <v>79</v>
      </c>
      <c r="D56" s="7" t="s">
        <v>117</v>
      </c>
      <c r="E56" s="14">
        <v>14360.4</v>
      </c>
      <c r="F56" s="14">
        <v>15289.2</v>
      </c>
      <c r="G56" s="14">
        <v>16454.3</v>
      </c>
      <c r="H56" s="15">
        <f t="shared" si="2"/>
        <v>107.62041179394603</v>
      </c>
      <c r="I56" s="14">
        <v>16454.3</v>
      </c>
      <c r="J56" s="15">
        <f t="shared" si="0"/>
        <v>107.62041179394603</v>
      </c>
      <c r="K56" s="14">
        <v>16289.2</v>
      </c>
      <c r="L56" s="15">
        <f t="shared" si="1"/>
        <v>106.54056458153467</v>
      </c>
    </row>
    <row r="57" spans="1:12" ht="63" x14ac:dyDescent="0.25">
      <c r="A57" s="8" t="s">
        <v>167</v>
      </c>
      <c r="B57" s="32" t="s">
        <v>24</v>
      </c>
      <c r="C57" s="32" t="s">
        <v>79</v>
      </c>
      <c r="D57" s="13" t="s">
        <v>168</v>
      </c>
      <c r="E57" s="14">
        <v>1485</v>
      </c>
      <c r="F57" s="14">
        <v>1000</v>
      </c>
      <c r="G57" s="14">
        <v>0</v>
      </c>
      <c r="H57" s="15">
        <v>0</v>
      </c>
      <c r="I57" s="14">
        <v>0</v>
      </c>
      <c r="J57" s="15">
        <v>0</v>
      </c>
      <c r="K57" s="14">
        <v>0</v>
      </c>
      <c r="L57" s="15">
        <v>0</v>
      </c>
    </row>
    <row r="58" spans="1:12" ht="47.25" x14ac:dyDescent="0.25">
      <c r="A58" s="8" t="s">
        <v>162</v>
      </c>
      <c r="B58" s="32" t="s">
        <v>24</v>
      </c>
      <c r="C58" s="32" t="s">
        <v>79</v>
      </c>
      <c r="D58" s="36" t="s">
        <v>80</v>
      </c>
      <c r="E58" s="14">
        <v>1230.9000000000001</v>
      </c>
      <c r="F58" s="14">
        <v>942.1</v>
      </c>
      <c r="G58" s="14">
        <v>1619.7</v>
      </c>
      <c r="H58" s="15">
        <f t="shared" si="2"/>
        <v>171.92442415879418</v>
      </c>
      <c r="I58" s="14">
        <v>1543.4</v>
      </c>
      <c r="J58" s="15">
        <f t="shared" si="0"/>
        <v>163.82549623182251</v>
      </c>
      <c r="K58" s="14">
        <v>1505.2</v>
      </c>
      <c r="L58" s="15">
        <f t="shared" si="1"/>
        <v>159.77072497611721</v>
      </c>
    </row>
    <row r="59" spans="1:12" ht="31.5" x14ac:dyDescent="0.25">
      <c r="A59" s="8" t="s">
        <v>163</v>
      </c>
      <c r="B59" s="32" t="s">
        <v>24</v>
      </c>
      <c r="C59" s="32" t="s">
        <v>79</v>
      </c>
      <c r="D59" s="8" t="s">
        <v>91</v>
      </c>
      <c r="E59" s="14">
        <v>1799.2</v>
      </c>
      <c r="F59" s="14">
        <v>271.8</v>
      </c>
      <c r="G59" s="14">
        <v>270</v>
      </c>
      <c r="H59" s="15">
        <f t="shared" si="2"/>
        <v>99.337748344370851</v>
      </c>
      <c r="I59" s="14">
        <v>0</v>
      </c>
      <c r="J59" s="15">
        <f t="shared" si="0"/>
        <v>0</v>
      </c>
      <c r="K59" s="14">
        <v>0</v>
      </c>
      <c r="L59" s="15">
        <f t="shared" si="1"/>
        <v>0</v>
      </c>
    </row>
    <row r="60" spans="1:12" ht="15.75" x14ac:dyDescent="0.25">
      <c r="A60" s="8" t="s">
        <v>164</v>
      </c>
      <c r="B60" s="32" t="s">
        <v>24</v>
      </c>
      <c r="C60" s="32" t="s">
        <v>79</v>
      </c>
      <c r="D60" s="7" t="s">
        <v>66</v>
      </c>
      <c r="E60" s="14">
        <v>4437</v>
      </c>
      <c r="F60" s="14">
        <v>324.7</v>
      </c>
      <c r="G60" s="14">
        <v>0</v>
      </c>
      <c r="H60" s="15">
        <f t="shared" si="2"/>
        <v>0</v>
      </c>
      <c r="I60" s="14">
        <v>0</v>
      </c>
      <c r="J60" s="15">
        <f t="shared" si="0"/>
        <v>0</v>
      </c>
      <c r="K60" s="14">
        <v>0</v>
      </c>
      <c r="L60" s="15">
        <f t="shared" si="1"/>
        <v>0</v>
      </c>
    </row>
    <row r="61" spans="1:12" ht="45.75" customHeight="1" x14ac:dyDescent="0.25">
      <c r="A61" s="8" t="s">
        <v>165</v>
      </c>
      <c r="B61" s="32" t="s">
        <v>24</v>
      </c>
      <c r="C61" s="32" t="s">
        <v>79</v>
      </c>
      <c r="D61" s="11" t="s">
        <v>176</v>
      </c>
      <c r="E61" s="14">
        <v>4523.3999999999996</v>
      </c>
      <c r="F61" s="14">
        <v>3268.1</v>
      </c>
      <c r="G61" s="14">
        <v>1546.1</v>
      </c>
      <c r="H61" s="15">
        <f t="shared" si="2"/>
        <v>47.308833879012269</v>
      </c>
      <c r="I61" s="14">
        <v>1560.4</v>
      </c>
      <c r="J61" s="15">
        <f t="shared" si="0"/>
        <v>47.746396989076231</v>
      </c>
      <c r="K61" s="14">
        <v>0</v>
      </c>
      <c r="L61" s="15">
        <f t="shared" si="1"/>
        <v>0</v>
      </c>
    </row>
    <row r="62" spans="1:12" ht="47.25" x14ac:dyDescent="0.25">
      <c r="A62" s="8" t="s">
        <v>166</v>
      </c>
      <c r="B62" s="32" t="s">
        <v>24</v>
      </c>
      <c r="C62" s="32" t="s">
        <v>79</v>
      </c>
      <c r="D62" s="36" t="s">
        <v>118</v>
      </c>
      <c r="E62" s="14">
        <v>8288.5</v>
      </c>
      <c r="F62" s="14">
        <v>3986</v>
      </c>
      <c r="G62" s="14">
        <v>14714.4</v>
      </c>
      <c r="H62" s="15">
        <f t="shared" si="2"/>
        <v>369.15203211239339</v>
      </c>
      <c r="I62" s="14">
        <v>0</v>
      </c>
      <c r="J62" s="15">
        <f t="shared" si="0"/>
        <v>0</v>
      </c>
      <c r="K62" s="14">
        <v>0</v>
      </c>
      <c r="L62" s="15">
        <f t="shared" si="1"/>
        <v>0</v>
      </c>
    </row>
    <row r="63" spans="1:12" ht="94.5" x14ac:dyDescent="0.25">
      <c r="A63" s="8" t="s">
        <v>206</v>
      </c>
      <c r="B63" s="32" t="s">
        <v>24</v>
      </c>
      <c r="C63" s="32" t="s">
        <v>79</v>
      </c>
      <c r="D63" s="13" t="s">
        <v>205</v>
      </c>
      <c r="E63" s="14">
        <v>0</v>
      </c>
      <c r="F63" s="14">
        <v>632.1</v>
      </c>
      <c r="G63" s="14">
        <v>0</v>
      </c>
      <c r="H63" s="15">
        <v>0</v>
      </c>
      <c r="I63" s="14">
        <v>0</v>
      </c>
      <c r="J63" s="15">
        <v>0</v>
      </c>
      <c r="K63" s="14">
        <v>0</v>
      </c>
      <c r="L63" s="15">
        <v>0</v>
      </c>
    </row>
    <row r="64" spans="1:12" ht="31.5" x14ac:dyDescent="0.25">
      <c r="A64" s="37" t="s">
        <v>65</v>
      </c>
      <c r="B64" s="38" t="s">
        <v>24</v>
      </c>
      <c r="C64" s="38" t="s">
        <v>79</v>
      </c>
      <c r="D64" s="18" t="s">
        <v>67</v>
      </c>
      <c r="E64" s="19">
        <f>SUM(E66:E94)</f>
        <v>129734.39999999999</v>
      </c>
      <c r="F64" s="19">
        <f>SUM(F66:F94)</f>
        <v>184898.6</v>
      </c>
      <c r="G64" s="19">
        <f>SUM(G66:G94)</f>
        <v>186150.7</v>
      </c>
      <c r="H64" s="12">
        <f t="shared" si="2"/>
        <v>100.67718197974457</v>
      </c>
      <c r="I64" s="19">
        <f>SUM(I66:I94)</f>
        <v>31679.199999999997</v>
      </c>
      <c r="J64" s="12">
        <f t="shared" si="0"/>
        <v>17.133282783103816</v>
      </c>
      <c r="K64" s="19">
        <f>SUM(K66:K94)</f>
        <v>31679.199999999997</v>
      </c>
      <c r="L64" s="12">
        <f t="shared" si="1"/>
        <v>17.133282783103816</v>
      </c>
    </row>
    <row r="65" spans="1:12" ht="15.75" x14ac:dyDescent="0.25">
      <c r="A65" s="8"/>
      <c r="B65" s="32"/>
      <c r="C65" s="32"/>
      <c r="D65" s="7" t="s">
        <v>123</v>
      </c>
      <c r="E65" s="14"/>
      <c r="F65" s="14"/>
      <c r="G65" s="14"/>
      <c r="H65" s="15"/>
      <c r="I65" s="14"/>
      <c r="J65" s="15"/>
      <c r="K65" s="14"/>
      <c r="L65" s="15"/>
    </row>
    <row r="66" spans="1:12" ht="78.75" x14ac:dyDescent="0.25">
      <c r="A66" s="8" t="s">
        <v>65</v>
      </c>
      <c r="B66" s="32" t="s">
        <v>24</v>
      </c>
      <c r="C66" s="32" t="s">
        <v>79</v>
      </c>
      <c r="D66" s="13" t="s">
        <v>195</v>
      </c>
      <c r="E66" s="14">
        <v>56478.5</v>
      </c>
      <c r="F66" s="14">
        <v>28568.9</v>
      </c>
      <c r="G66" s="14">
        <v>19725</v>
      </c>
      <c r="H66" s="15">
        <f t="shared" si="2"/>
        <v>69.043610359516819</v>
      </c>
      <c r="I66" s="14">
        <v>19725</v>
      </c>
      <c r="J66" s="15">
        <f t="shared" si="0"/>
        <v>69.043610359516819</v>
      </c>
      <c r="K66" s="14">
        <v>19725</v>
      </c>
      <c r="L66" s="15">
        <f t="shared" si="1"/>
        <v>69.043610359516819</v>
      </c>
    </row>
    <row r="67" spans="1:12" ht="110.25" x14ac:dyDescent="0.25">
      <c r="A67" s="8" t="s">
        <v>65</v>
      </c>
      <c r="B67" s="32" t="s">
        <v>24</v>
      </c>
      <c r="C67" s="32" t="s">
        <v>79</v>
      </c>
      <c r="D67" s="13" t="s">
        <v>194</v>
      </c>
      <c r="E67" s="14">
        <v>1785.5</v>
      </c>
      <c r="F67" s="14">
        <v>2164.1</v>
      </c>
      <c r="G67" s="14">
        <v>1816.1</v>
      </c>
      <c r="H67" s="15">
        <f t="shared" si="2"/>
        <v>83.919412226791735</v>
      </c>
      <c r="I67" s="14">
        <v>1816.1</v>
      </c>
      <c r="J67" s="15">
        <f t="shared" si="0"/>
        <v>83.919412226791735</v>
      </c>
      <c r="K67" s="14">
        <v>1816.1</v>
      </c>
      <c r="L67" s="15">
        <f t="shared" si="1"/>
        <v>83.919412226791735</v>
      </c>
    </row>
    <row r="68" spans="1:12" ht="63" x14ac:dyDescent="0.25">
      <c r="A68" s="8" t="s">
        <v>65</v>
      </c>
      <c r="B68" s="32" t="s">
        <v>24</v>
      </c>
      <c r="C68" s="32" t="s">
        <v>79</v>
      </c>
      <c r="D68" s="51" t="s">
        <v>124</v>
      </c>
      <c r="E68" s="14">
        <v>5536.5</v>
      </c>
      <c r="F68" s="14">
        <v>4696.7</v>
      </c>
      <c r="G68" s="14">
        <v>4416.3</v>
      </c>
      <c r="H68" s="15">
        <f t="shared" si="2"/>
        <v>94.029850746268664</v>
      </c>
      <c r="I68" s="14">
        <v>4416.3</v>
      </c>
      <c r="J68" s="15">
        <f t="shared" si="0"/>
        <v>94.029850746268664</v>
      </c>
      <c r="K68" s="14">
        <v>4416.3</v>
      </c>
      <c r="L68" s="15">
        <f t="shared" si="1"/>
        <v>94.029850746268664</v>
      </c>
    </row>
    <row r="69" spans="1:12" ht="47.25" x14ac:dyDescent="0.25">
      <c r="A69" s="8" t="s">
        <v>65</v>
      </c>
      <c r="B69" s="32" t="s">
        <v>24</v>
      </c>
      <c r="C69" s="32" t="s">
        <v>79</v>
      </c>
      <c r="D69" s="13" t="s">
        <v>193</v>
      </c>
      <c r="E69" s="14">
        <v>1362.3</v>
      </c>
      <c r="F69" s="14">
        <v>1492</v>
      </c>
      <c r="G69" s="14">
        <v>1439.3</v>
      </c>
      <c r="H69" s="15">
        <f t="shared" si="2"/>
        <v>96.467828418230567</v>
      </c>
      <c r="I69" s="14">
        <v>1439.3</v>
      </c>
      <c r="J69" s="15">
        <f t="shared" si="0"/>
        <v>96.467828418230567</v>
      </c>
      <c r="K69" s="14">
        <v>1439.3</v>
      </c>
      <c r="L69" s="15">
        <f t="shared" si="1"/>
        <v>96.467828418230567</v>
      </c>
    </row>
    <row r="70" spans="1:12" ht="63" x14ac:dyDescent="0.25">
      <c r="A70" s="8" t="s">
        <v>65</v>
      </c>
      <c r="B70" s="32" t="s">
        <v>24</v>
      </c>
      <c r="C70" s="32" t="s">
        <v>79</v>
      </c>
      <c r="D70" s="7" t="s">
        <v>125</v>
      </c>
      <c r="E70" s="14">
        <v>5010</v>
      </c>
      <c r="F70" s="14">
        <v>15253</v>
      </c>
      <c r="G70" s="14">
        <v>0</v>
      </c>
      <c r="H70" s="15">
        <f t="shared" si="2"/>
        <v>0</v>
      </c>
      <c r="I70" s="14">
        <v>0</v>
      </c>
      <c r="J70" s="15">
        <f t="shared" si="0"/>
        <v>0</v>
      </c>
      <c r="K70" s="14">
        <v>0</v>
      </c>
      <c r="L70" s="15">
        <f t="shared" si="1"/>
        <v>0</v>
      </c>
    </row>
    <row r="71" spans="1:12" ht="47.25" x14ac:dyDescent="0.25">
      <c r="A71" s="8" t="s">
        <v>65</v>
      </c>
      <c r="B71" s="32" t="s">
        <v>24</v>
      </c>
      <c r="C71" s="32" t="s">
        <v>79</v>
      </c>
      <c r="D71" s="7" t="s">
        <v>179</v>
      </c>
      <c r="E71" s="14">
        <v>24885</v>
      </c>
      <c r="F71" s="14">
        <v>1891.3</v>
      </c>
      <c r="G71" s="14">
        <v>0</v>
      </c>
      <c r="H71" s="15">
        <f t="shared" si="2"/>
        <v>0</v>
      </c>
      <c r="I71" s="14">
        <v>0</v>
      </c>
      <c r="J71" s="15">
        <f t="shared" si="0"/>
        <v>0</v>
      </c>
      <c r="K71" s="14">
        <v>0</v>
      </c>
      <c r="L71" s="15">
        <f t="shared" si="1"/>
        <v>0</v>
      </c>
    </row>
    <row r="72" spans="1:12" ht="47.25" x14ac:dyDescent="0.25">
      <c r="A72" s="8" t="s">
        <v>65</v>
      </c>
      <c r="B72" s="32" t="s">
        <v>24</v>
      </c>
      <c r="C72" s="32" t="s">
        <v>79</v>
      </c>
      <c r="D72" s="7" t="s">
        <v>169</v>
      </c>
      <c r="E72" s="14">
        <v>83.8</v>
      </c>
      <c r="F72" s="14">
        <v>0</v>
      </c>
      <c r="G72" s="14">
        <v>0</v>
      </c>
      <c r="H72" s="15">
        <v>0</v>
      </c>
      <c r="I72" s="14">
        <v>0</v>
      </c>
      <c r="J72" s="15">
        <v>0</v>
      </c>
      <c r="K72" s="14">
        <v>0</v>
      </c>
      <c r="L72" s="15">
        <v>0</v>
      </c>
    </row>
    <row r="73" spans="1:12" ht="78.75" x14ac:dyDescent="0.25">
      <c r="A73" s="8" t="s">
        <v>65</v>
      </c>
      <c r="B73" s="32" t="s">
        <v>24</v>
      </c>
      <c r="C73" s="32" t="s">
        <v>79</v>
      </c>
      <c r="D73" s="7" t="s">
        <v>180</v>
      </c>
      <c r="E73" s="14">
        <v>185.5</v>
      </c>
      <c r="F73" s="14">
        <v>0</v>
      </c>
      <c r="G73" s="14">
        <v>0</v>
      </c>
      <c r="H73" s="15">
        <v>0</v>
      </c>
      <c r="I73" s="14">
        <v>0</v>
      </c>
      <c r="J73" s="15">
        <v>0</v>
      </c>
      <c r="K73" s="14">
        <v>0</v>
      </c>
      <c r="L73" s="15">
        <v>0</v>
      </c>
    </row>
    <row r="74" spans="1:12" ht="63" x14ac:dyDescent="0.25">
      <c r="A74" s="8" t="s">
        <v>65</v>
      </c>
      <c r="B74" s="32" t="s">
        <v>24</v>
      </c>
      <c r="C74" s="32" t="s">
        <v>79</v>
      </c>
      <c r="D74" s="7" t="s">
        <v>126</v>
      </c>
      <c r="E74" s="14">
        <v>550</v>
      </c>
      <c r="F74" s="14">
        <v>0</v>
      </c>
      <c r="G74" s="14">
        <v>0</v>
      </c>
      <c r="H74" s="15">
        <v>0</v>
      </c>
      <c r="I74" s="14">
        <v>0</v>
      </c>
      <c r="J74" s="15">
        <v>0</v>
      </c>
      <c r="K74" s="14">
        <v>0</v>
      </c>
      <c r="L74" s="15">
        <v>0</v>
      </c>
    </row>
    <row r="75" spans="1:12" ht="63" hidden="1" x14ac:dyDescent="0.25">
      <c r="A75" s="8" t="s">
        <v>65</v>
      </c>
      <c r="B75" s="32" t="s">
        <v>24</v>
      </c>
      <c r="C75" s="32" t="s">
        <v>79</v>
      </c>
      <c r="D75" s="7" t="s">
        <v>127</v>
      </c>
      <c r="E75" s="14">
        <v>0</v>
      </c>
      <c r="F75" s="14">
        <v>0</v>
      </c>
      <c r="G75" s="14">
        <v>0</v>
      </c>
      <c r="H75" s="15">
        <v>0</v>
      </c>
      <c r="I75" s="14">
        <v>0</v>
      </c>
      <c r="J75" s="15" t="e">
        <f t="shared" si="0"/>
        <v>#DIV/0!</v>
      </c>
      <c r="K75" s="14">
        <v>0</v>
      </c>
      <c r="L75" s="15" t="e">
        <f t="shared" si="1"/>
        <v>#DIV/0!</v>
      </c>
    </row>
    <row r="76" spans="1:12" ht="47.25" hidden="1" x14ac:dyDescent="0.25">
      <c r="A76" s="8" t="s">
        <v>65</v>
      </c>
      <c r="B76" s="32" t="s">
        <v>24</v>
      </c>
      <c r="C76" s="32" t="s">
        <v>79</v>
      </c>
      <c r="D76" s="7" t="s">
        <v>128</v>
      </c>
      <c r="E76" s="14">
        <v>0</v>
      </c>
      <c r="F76" s="14">
        <v>0</v>
      </c>
      <c r="G76" s="14">
        <v>0</v>
      </c>
      <c r="H76" s="15">
        <v>0</v>
      </c>
      <c r="I76" s="14">
        <v>0</v>
      </c>
      <c r="J76" s="15" t="e">
        <f t="shared" si="0"/>
        <v>#DIV/0!</v>
      </c>
      <c r="K76" s="14">
        <v>0</v>
      </c>
      <c r="L76" s="15" t="e">
        <f t="shared" si="1"/>
        <v>#DIV/0!</v>
      </c>
    </row>
    <row r="77" spans="1:12" ht="94.5" x14ac:dyDescent="0.25">
      <c r="A77" s="8" t="s">
        <v>65</v>
      </c>
      <c r="B77" s="32" t="s">
        <v>24</v>
      </c>
      <c r="C77" s="32" t="s">
        <v>79</v>
      </c>
      <c r="D77" s="7" t="s">
        <v>170</v>
      </c>
      <c r="E77" s="14">
        <v>2249.1999999999998</v>
      </c>
      <c r="F77" s="14">
        <v>2249.1999999999998</v>
      </c>
      <c r="G77" s="14">
        <v>0</v>
      </c>
      <c r="H77" s="15">
        <v>0</v>
      </c>
      <c r="I77" s="14">
        <v>0</v>
      </c>
      <c r="J77" s="15">
        <f t="shared" si="0"/>
        <v>0</v>
      </c>
      <c r="K77" s="14">
        <v>0</v>
      </c>
      <c r="L77" s="15">
        <f t="shared" si="1"/>
        <v>0</v>
      </c>
    </row>
    <row r="78" spans="1:12" ht="78.75" x14ac:dyDescent="0.25">
      <c r="A78" s="8" t="s">
        <v>65</v>
      </c>
      <c r="B78" s="32" t="s">
        <v>24</v>
      </c>
      <c r="C78" s="32" t="s">
        <v>79</v>
      </c>
      <c r="D78" s="7" t="s">
        <v>129</v>
      </c>
      <c r="E78" s="14">
        <v>300</v>
      </c>
      <c r="F78" s="14">
        <v>300</v>
      </c>
      <c r="G78" s="14">
        <v>600</v>
      </c>
      <c r="H78" s="15">
        <f>G78/F78%</f>
        <v>200</v>
      </c>
      <c r="I78" s="14">
        <v>300</v>
      </c>
      <c r="J78" s="15">
        <f t="shared" si="0"/>
        <v>100</v>
      </c>
      <c r="K78" s="14">
        <v>300</v>
      </c>
      <c r="L78" s="15">
        <f t="shared" si="1"/>
        <v>100</v>
      </c>
    </row>
    <row r="79" spans="1:12" ht="63" x14ac:dyDescent="0.25">
      <c r="A79" s="8" t="s">
        <v>65</v>
      </c>
      <c r="B79" s="32" t="s">
        <v>24</v>
      </c>
      <c r="C79" s="32" t="s">
        <v>79</v>
      </c>
      <c r="D79" s="7" t="s">
        <v>130</v>
      </c>
      <c r="E79" s="14">
        <v>0</v>
      </c>
      <c r="F79" s="14">
        <v>100513.7</v>
      </c>
      <c r="G79" s="14">
        <v>145028.29999999999</v>
      </c>
      <c r="H79" s="15">
        <f>G79/F79%</f>
        <v>144.2870971817772</v>
      </c>
      <c r="I79" s="14">
        <v>0</v>
      </c>
      <c r="J79" s="15">
        <v>0</v>
      </c>
      <c r="K79" s="14">
        <v>0</v>
      </c>
      <c r="L79" s="15">
        <f t="shared" si="1"/>
        <v>0</v>
      </c>
    </row>
    <row r="80" spans="1:12" ht="63" x14ac:dyDescent="0.25">
      <c r="A80" s="8" t="s">
        <v>65</v>
      </c>
      <c r="B80" s="32" t="s">
        <v>24</v>
      </c>
      <c r="C80" s="32" t="s">
        <v>79</v>
      </c>
      <c r="D80" s="7" t="s">
        <v>208</v>
      </c>
      <c r="E80" s="14">
        <v>0</v>
      </c>
      <c r="F80" s="14">
        <v>0</v>
      </c>
      <c r="G80" s="14">
        <v>3621.7</v>
      </c>
      <c r="H80" s="15">
        <v>0</v>
      </c>
      <c r="I80" s="14">
        <v>0</v>
      </c>
      <c r="J80" s="15">
        <v>0</v>
      </c>
      <c r="K80" s="14">
        <v>0</v>
      </c>
      <c r="L80" s="15">
        <v>0</v>
      </c>
    </row>
    <row r="81" spans="1:12" ht="78.75" x14ac:dyDescent="0.25">
      <c r="A81" s="8" t="s">
        <v>65</v>
      </c>
      <c r="B81" s="32" t="s">
        <v>24</v>
      </c>
      <c r="C81" s="32" t="s">
        <v>79</v>
      </c>
      <c r="D81" s="7" t="s">
        <v>181</v>
      </c>
      <c r="E81" s="14">
        <v>702.9</v>
      </c>
      <c r="F81" s="14">
        <v>0</v>
      </c>
      <c r="G81" s="14">
        <v>0</v>
      </c>
      <c r="H81" s="15">
        <v>0</v>
      </c>
      <c r="I81" s="14">
        <v>0</v>
      </c>
      <c r="J81" s="15">
        <v>0</v>
      </c>
      <c r="K81" s="14">
        <v>0</v>
      </c>
      <c r="L81" s="15">
        <v>0</v>
      </c>
    </row>
    <row r="82" spans="1:12" ht="31.5" x14ac:dyDescent="0.25">
      <c r="A82" s="8" t="s">
        <v>65</v>
      </c>
      <c r="B82" s="32" t="s">
        <v>24</v>
      </c>
      <c r="C82" s="32" t="s">
        <v>79</v>
      </c>
      <c r="D82" s="7" t="s">
        <v>131</v>
      </c>
      <c r="E82" s="14">
        <v>4692.8</v>
      </c>
      <c r="F82" s="14">
        <v>126</v>
      </c>
      <c r="G82" s="14">
        <v>0</v>
      </c>
      <c r="H82" s="15">
        <f t="shared" si="2"/>
        <v>0</v>
      </c>
      <c r="I82" s="14">
        <v>0</v>
      </c>
      <c r="J82" s="15">
        <f t="shared" si="0"/>
        <v>0</v>
      </c>
      <c r="K82" s="14">
        <v>0</v>
      </c>
      <c r="L82" s="15">
        <f t="shared" si="1"/>
        <v>0</v>
      </c>
    </row>
    <row r="83" spans="1:12" ht="63" x14ac:dyDescent="0.25">
      <c r="A83" s="8" t="s">
        <v>65</v>
      </c>
      <c r="B83" s="32" t="s">
        <v>24</v>
      </c>
      <c r="C83" s="32" t="s">
        <v>79</v>
      </c>
      <c r="D83" s="7" t="s">
        <v>132</v>
      </c>
      <c r="E83" s="14">
        <v>1000</v>
      </c>
      <c r="F83" s="14">
        <v>0</v>
      </c>
      <c r="G83" s="14">
        <v>0</v>
      </c>
      <c r="H83" s="15">
        <v>0</v>
      </c>
      <c r="I83" s="14">
        <v>0</v>
      </c>
      <c r="J83" s="15">
        <v>0</v>
      </c>
      <c r="K83" s="14">
        <v>0</v>
      </c>
      <c r="L83" s="15">
        <v>0</v>
      </c>
    </row>
    <row r="84" spans="1:12" ht="63" x14ac:dyDescent="0.25">
      <c r="A84" s="8" t="s">
        <v>65</v>
      </c>
      <c r="B84" s="32" t="s">
        <v>24</v>
      </c>
      <c r="C84" s="32" t="s">
        <v>79</v>
      </c>
      <c r="D84" s="7" t="s">
        <v>133</v>
      </c>
      <c r="E84" s="14">
        <v>541.9</v>
      </c>
      <c r="F84" s="14">
        <v>239</v>
      </c>
      <c r="G84" s="14">
        <v>1149.5</v>
      </c>
      <c r="H84" s="15">
        <f t="shared" si="2"/>
        <v>480.96234309623435</v>
      </c>
      <c r="I84" s="14">
        <v>1149.5</v>
      </c>
      <c r="J84" s="15">
        <f t="shared" si="0"/>
        <v>480.96234309623435</v>
      </c>
      <c r="K84" s="14">
        <v>1149.5</v>
      </c>
      <c r="L84" s="15">
        <f t="shared" si="1"/>
        <v>480.96234309623435</v>
      </c>
    </row>
    <row r="85" spans="1:12" ht="47.25" x14ac:dyDescent="0.25">
      <c r="A85" s="8" t="s">
        <v>65</v>
      </c>
      <c r="B85" s="32" t="s">
        <v>24</v>
      </c>
      <c r="C85" s="32" t="s">
        <v>79</v>
      </c>
      <c r="D85" s="7" t="s">
        <v>210</v>
      </c>
      <c r="E85" s="14">
        <v>0</v>
      </c>
      <c r="F85" s="14">
        <v>0</v>
      </c>
      <c r="G85" s="14">
        <v>5521.5</v>
      </c>
      <c r="H85" s="15">
        <v>0</v>
      </c>
      <c r="I85" s="14">
        <v>0</v>
      </c>
      <c r="J85" s="15">
        <v>0</v>
      </c>
      <c r="K85" s="14">
        <v>0</v>
      </c>
      <c r="L85" s="15">
        <v>0</v>
      </c>
    </row>
    <row r="86" spans="1:12" ht="47.25" x14ac:dyDescent="0.25">
      <c r="A86" s="8" t="s">
        <v>65</v>
      </c>
      <c r="B86" s="32" t="s">
        <v>24</v>
      </c>
      <c r="C86" s="32" t="s">
        <v>79</v>
      </c>
      <c r="D86" s="7" t="s">
        <v>134</v>
      </c>
      <c r="E86" s="14">
        <v>1372.5</v>
      </c>
      <c r="F86" s="14">
        <v>1372.5</v>
      </c>
      <c r="G86" s="14">
        <v>0</v>
      </c>
      <c r="H86" s="15">
        <f t="shared" si="2"/>
        <v>0</v>
      </c>
      <c r="I86" s="14">
        <v>0</v>
      </c>
      <c r="J86" s="15">
        <f t="shared" si="0"/>
        <v>0</v>
      </c>
      <c r="K86" s="14">
        <v>0</v>
      </c>
      <c r="L86" s="15">
        <f t="shared" si="1"/>
        <v>0</v>
      </c>
    </row>
    <row r="87" spans="1:12" ht="57" customHeight="1" x14ac:dyDescent="0.25">
      <c r="A87" s="8" t="s">
        <v>65</v>
      </c>
      <c r="B87" s="32" t="s">
        <v>24</v>
      </c>
      <c r="C87" s="32" t="s">
        <v>79</v>
      </c>
      <c r="D87" s="7" t="s">
        <v>203</v>
      </c>
      <c r="E87" s="14">
        <v>14820.9</v>
      </c>
      <c r="F87" s="14">
        <v>7762.2</v>
      </c>
      <c r="G87" s="14">
        <v>0</v>
      </c>
      <c r="H87" s="15">
        <f>G87/F87%</f>
        <v>0</v>
      </c>
      <c r="I87" s="14">
        <v>0</v>
      </c>
      <c r="J87" s="15">
        <v>0</v>
      </c>
      <c r="K87" s="14">
        <v>0</v>
      </c>
      <c r="L87" s="15">
        <v>0</v>
      </c>
    </row>
    <row r="88" spans="1:12" ht="75.75" customHeight="1" x14ac:dyDescent="0.25">
      <c r="A88" s="8" t="s">
        <v>65</v>
      </c>
      <c r="B88" s="32" t="s">
        <v>24</v>
      </c>
      <c r="C88" s="32" t="s">
        <v>79</v>
      </c>
      <c r="D88" s="7" t="s">
        <v>135</v>
      </c>
      <c r="E88" s="14">
        <v>7077.1</v>
      </c>
      <c r="F88" s="14">
        <v>0</v>
      </c>
      <c r="G88" s="14">
        <v>0</v>
      </c>
      <c r="H88" s="15">
        <v>0</v>
      </c>
      <c r="I88" s="14">
        <v>0</v>
      </c>
      <c r="J88" s="15">
        <v>0</v>
      </c>
      <c r="K88" s="14">
        <v>0</v>
      </c>
      <c r="L88" s="15">
        <v>0</v>
      </c>
    </row>
    <row r="89" spans="1:12" ht="57" customHeight="1" x14ac:dyDescent="0.25">
      <c r="A89" s="8" t="s">
        <v>65</v>
      </c>
      <c r="B89" s="32" t="s">
        <v>24</v>
      </c>
      <c r="C89" s="32" t="s">
        <v>79</v>
      </c>
      <c r="D89" s="7" t="s">
        <v>136</v>
      </c>
      <c r="E89" s="14">
        <v>1100</v>
      </c>
      <c r="F89" s="14">
        <v>1800</v>
      </c>
      <c r="G89" s="14">
        <v>0</v>
      </c>
      <c r="H89" s="15">
        <f t="shared" si="2"/>
        <v>0</v>
      </c>
      <c r="I89" s="14">
        <v>0</v>
      </c>
      <c r="J89" s="15">
        <f t="shared" si="0"/>
        <v>0</v>
      </c>
      <c r="K89" s="14">
        <v>0</v>
      </c>
      <c r="L89" s="15">
        <f t="shared" si="1"/>
        <v>0</v>
      </c>
    </row>
    <row r="90" spans="1:12" ht="63" x14ac:dyDescent="0.25">
      <c r="A90" s="8" t="s">
        <v>65</v>
      </c>
      <c r="B90" s="32" t="s">
        <v>24</v>
      </c>
      <c r="C90" s="32" t="s">
        <v>79</v>
      </c>
      <c r="D90" s="13" t="s">
        <v>178</v>
      </c>
      <c r="E90" s="14">
        <v>0</v>
      </c>
      <c r="F90" s="14">
        <v>340</v>
      </c>
      <c r="G90" s="14">
        <v>340</v>
      </c>
      <c r="H90" s="15">
        <f t="shared" ref="H90:H92" si="4">G90/F90*100</f>
        <v>100</v>
      </c>
      <c r="I90" s="14">
        <v>340</v>
      </c>
      <c r="J90" s="15">
        <f t="shared" ref="J90:J92" si="5">I90/F90*100</f>
        <v>100</v>
      </c>
      <c r="K90" s="14">
        <v>340</v>
      </c>
      <c r="L90" s="15">
        <f t="shared" ref="L90:L92" si="6">K90/F90*100</f>
        <v>100</v>
      </c>
    </row>
    <row r="91" spans="1:12" ht="94.5" x14ac:dyDescent="0.25">
      <c r="A91" s="8" t="s">
        <v>65</v>
      </c>
      <c r="B91" s="32" t="s">
        <v>24</v>
      </c>
      <c r="C91" s="32" t="s">
        <v>79</v>
      </c>
      <c r="D91" s="13" t="s">
        <v>211</v>
      </c>
      <c r="E91" s="14">
        <v>0</v>
      </c>
      <c r="F91" s="14">
        <v>14000</v>
      </c>
      <c r="G91" s="14">
        <v>0</v>
      </c>
      <c r="H91" s="15">
        <f t="shared" si="4"/>
        <v>0</v>
      </c>
      <c r="I91" s="14">
        <v>0</v>
      </c>
      <c r="J91" s="15">
        <f t="shared" si="5"/>
        <v>0</v>
      </c>
      <c r="K91" s="14">
        <v>0</v>
      </c>
      <c r="L91" s="15">
        <f t="shared" si="6"/>
        <v>0</v>
      </c>
    </row>
    <row r="92" spans="1:12" ht="84.75" hidden="1" customHeight="1" x14ac:dyDescent="0.25">
      <c r="A92" s="8" t="s">
        <v>65</v>
      </c>
      <c r="B92" s="32" t="s">
        <v>24</v>
      </c>
      <c r="C92" s="32" t="s">
        <v>79</v>
      </c>
      <c r="D92" s="13" t="s">
        <v>177</v>
      </c>
      <c r="E92" s="14">
        <v>0</v>
      </c>
      <c r="F92" s="14">
        <v>0</v>
      </c>
      <c r="G92" s="14">
        <v>0</v>
      </c>
      <c r="H92" s="15" t="e">
        <f t="shared" si="4"/>
        <v>#DIV/0!</v>
      </c>
      <c r="I92" s="14">
        <v>0</v>
      </c>
      <c r="J92" s="15" t="e">
        <f t="shared" si="5"/>
        <v>#DIV/0!</v>
      </c>
      <c r="K92" s="14">
        <v>0</v>
      </c>
      <c r="L92" s="15" t="e">
        <f t="shared" si="6"/>
        <v>#DIV/0!</v>
      </c>
    </row>
    <row r="93" spans="1:12" ht="75.75" customHeight="1" x14ac:dyDescent="0.25">
      <c r="A93" s="8" t="s">
        <v>65</v>
      </c>
      <c r="B93" s="32" t="s">
        <v>24</v>
      </c>
      <c r="C93" s="32" t="s">
        <v>79</v>
      </c>
      <c r="D93" s="7" t="s">
        <v>137</v>
      </c>
      <c r="E93" s="14">
        <v>0</v>
      </c>
      <c r="F93" s="14">
        <v>2130</v>
      </c>
      <c r="G93" s="14">
        <v>0</v>
      </c>
      <c r="H93" s="15">
        <v>0</v>
      </c>
      <c r="I93" s="14">
        <v>0</v>
      </c>
      <c r="J93" s="15">
        <v>0</v>
      </c>
      <c r="K93" s="14">
        <v>0</v>
      </c>
      <c r="L93" s="15">
        <v>0</v>
      </c>
    </row>
    <row r="94" spans="1:12" ht="96" customHeight="1" x14ac:dyDescent="0.25">
      <c r="A94" s="8" t="s">
        <v>65</v>
      </c>
      <c r="B94" s="32" t="s">
        <v>24</v>
      </c>
      <c r="C94" s="32" t="s">
        <v>79</v>
      </c>
      <c r="D94" s="7" t="s">
        <v>209</v>
      </c>
      <c r="E94" s="14">
        <v>0</v>
      </c>
      <c r="F94" s="14">
        <v>0</v>
      </c>
      <c r="G94" s="14">
        <v>2493</v>
      </c>
      <c r="H94" s="15"/>
      <c r="I94" s="14">
        <v>2493</v>
      </c>
      <c r="J94" s="15"/>
      <c r="K94" s="14">
        <v>2493</v>
      </c>
      <c r="L94" s="15"/>
    </row>
    <row r="95" spans="1:12" ht="31.5" x14ac:dyDescent="0.25">
      <c r="A95" s="39" t="s">
        <v>23</v>
      </c>
      <c r="B95" s="30" t="s">
        <v>24</v>
      </c>
      <c r="C95" s="30" t="s">
        <v>25</v>
      </c>
      <c r="D95" s="18" t="s">
        <v>56</v>
      </c>
      <c r="E95" s="12">
        <f>SUM(+E96+E106+E107+E108+E111+E109+E110)</f>
        <v>339677.19999999995</v>
      </c>
      <c r="F95" s="12">
        <f>SUM(+F96+F106+F107+F108+F111+F109+F110)</f>
        <v>364878.50000000006</v>
      </c>
      <c r="G95" s="12">
        <f>SUM(+G96+G106+G107+G108+G111+G109)</f>
        <v>404797.30000000005</v>
      </c>
      <c r="H95" s="15">
        <f t="shared" si="2"/>
        <v>110.94029930511115</v>
      </c>
      <c r="I95" s="12">
        <f>+I96+I109+I110+I111+I108+I106</f>
        <v>425544.3</v>
      </c>
      <c r="J95" s="12">
        <f t="shared" si="0"/>
        <v>116.62630163191308</v>
      </c>
      <c r="K95" s="12">
        <f>+K96+K109+K110+K111+K106</f>
        <v>445063.80000000005</v>
      </c>
      <c r="L95" s="12">
        <f t="shared" si="1"/>
        <v>121.97589060468073</v>
      </c>
    </row>
    <row r="96" spans="1:12" ht="47.25" x14ac:dyDescent="0.25">
      <c r="A96" s="8" t="s">
        <v>68</v>
      </c>
      <c r="B96" s="32" t="s">
        <v>24</v>
      </c>
      <c r="C96" s="32" t="s">
        <v>79</v>
      </c>
      <c r="D96" s="11" t="s">
        <v>71</v>
      </c>
      <c r="E96" s="19">
        <f>SUM(E98:E105)</f>
        <v>319708.40000000002</v>
      </c>
      <c r="F96" s="19">
        <f>SUM(F98:F105)</f>
        <v>346345.40000000008</v>
      </c>
      <c r="G96" s="19">
        <f>SUM(G98:G105)</f>
        <v>387145.7</v>
      </c>
      <c r="H96" s="12">
        <f t="shared" si="2"/>
        <v>111.78023441339194</v>
      </c>
      <c r="I96" s="19">
        <f>SUM(I98:I105)</f>
        <v>406544.1</v>
      </c>
      <c r="J96" s="12">
        <f t="shared" si="0"/>
        <v>117.38111723152664</v>
      </c>
      <c r="K96" s="19">
        <f>SUM(K98:K105)</f>
        <v>427413.7</v>
      </c>
      <c r="L96" s="12">
        <f t="shared" si="1"/>
        <v>123.40677832013935</v>
      </c>
    </row>
    <row r="97" spans="1:12" ht="15.75" x14ac:dyDescent="0.25">
      <c r="A97" s="8"/>
      <c r="B97" s="32"/>
      <c r="C97" s="32"/>
      <c r="D97" s="11" t="s">
        <v>123</v>
      </c>
      <c r="E97" s="14"/>
      <c r="F97" s="14"/>
      <c r="G97" s="14"/>
      <c r="H97" s="15"/>
      <c r="I97" s="14"/>
      <c r="J97" s="15"/>
      <c r="K97" s="14"/>
      <c r="L97" s="15"/>
    </row>
    <row r="98" spans="1:12" ht="63" x14ac:dyDescent="0.25">
      <c r="A98" s="8" t="s">
        <v>68</v>
      </c>
      <c r="B98" s="32" t="s">
        <v>24</v>
      </c>
      <c r="C98" s="32" t="s">
        <v>79</v>
      </c>
      <c r="D98" s="11" t="s">
        <v>138</v>
      </c>
      <c r="E98" s="14">
        <v>284415.90000000002</v>
      </c>
      <c r="F98" s="14">
        <v>308207.90000000002</v>
      </c>
      <c r="G98" s="14">
        <v>348596</v>
      </c>
      <c r="H98" s="15">
        <f t="shared" si="2"/>
        <v>113.10417416295948</v>
      </c>
      <c r="I98" s="14">
        <v>368309.8</v>
      </c>
      <c r="J98" s="15">
        <f t="shared" si="0"/>
        <v>119.50044109836249</v>
      </c>
      <c r="K98" s="14">
        <v>388720.9</v>
      </c>
      <c r="L98" s="15">
        <f t="shared" si="1"/>
        <v>126.12295142337364</v>
      </c>
    </row>
    <row r="99" spans="1:12" ht="94.5" x14ac:dyDescent="0.25">
      <c r="A99" s="8" t="s">
        <v>68</v>
      </c>
      <c r="B99" s="32" t="s">
        <v>24</v>
      </c>
      <c r="C99" s="32" t="s">
        <v>79</v>
      </c>
      <c r="D99" s="11" t="s">
        <v>139</v>
      </c>
      <c r="E99" s="14">
        <v>18771.5</v>
      </c>
      <c r="F99" s="14">
        <v>18594.8</v>
      </c>
      <c r="G99" s="14">
        <v>20196.099999999999</v>
      </c>
      <c r="H99" s="15">
        <f t="shared" si="2"/>
        <v>108.61154731430291</v>
      </c>
      <c r="I99" s="14">
        <v>20196.099999999999</v>
      </c>
      <c r="J99" s="15">
        <f t="shared" si="0"/>
        <v>108.61154731430291</v>
      </c>
      <c r="K99" s="14">
        <v>20196.099999999999</v>
      </c>
      <c r="L99" s="15">
        <f t="shared" si="1"/>
        <v>108.61154731430291</v>
      </c>
    </row>
    <row r="100" spans="1:12" ht="141.75" x14ac:dyDescent="0.25">
      <c r="A100" s="8" t="s">
        <v>68</v>
      </c>
      <c r="B100" s="32" t="s">
        <v>24</v>
      </c>
      <c r="C100" s="32" t="s">
        <v>79</v>
      </c>
      <c r="D100" s="13" t="s">
        <v>140</v>
      </c>
      <c r="E100" s="14">
        <v>6883.8</v>
      </c>
      <c r="F100" s="14">
        <v>9958.5</v>
      </c>
      <c r="G100" s="14">
        <v>7598.4</v>
      </c>
      <c r="H100" s="15">
        <f t="shared" si="2"/>
        <v>76.300647687904799</v>
      </c>
      <c r="I100" s="14">
        <v>7598.4</v>
      </c>
      <c r="J100" s="15">
        <f t="shared" si="0"/>
        <v>76.300647687904799</v>
      </c>
      <c r="K100" s="14">
        <v>7598.4</v>
      </c>
      <c r="L100" s="15">
        <f t="shared" si="1"/>
        <v>76.300647687904799</v>
      </c>
    </row>
    <row r="101" spans="1:12" ht="141.75" x14ac:dyDescent="0.25">
      <c r="A101" s="8" t="s">
        <v>68</v>
      </c>
      <c r="B101" s="32" t="s">
        <v>24</v>
      </c>
      <c r="C101" s="32" t="s">
        <v>79</v>
      </c>
      <c r="D101" s="13" t="s">
        <v>141</v>
      </c>
      <c r="E101" s="14">
        <v>7006.7</v>
      </c>
      <c r="F101" s="14">
        <v>6813.4</v>
      </c>
      <c r="G101" s="14">
        <v>7464.2</v>
      </c>
      <c r="H101" s="15">
        <f t="shared" si="2"/>
        <v>109.55176563830101</v>
      </c>
      <c r="I101" s="14">
        <v>7148.8</v>
      </c>
      <c r="J101" s="15">
        <f t="shared" si="0"/>
        <v>104.92265242023073</v>
      </c>
      <c r="K101" s="14">
        <v>7607.3</v>
      </c>
      <c r="L101" s="15">
        <f t="shared" si="1"/>
        <v>111.65203862975901</v>
      </c>
    </row>
    <row r="102" spans="1:12" ht="126" x14ac:dyDescent="0.25">
      <c r="A102" s="8" t="s">
        <v>68</v>
      </c>
      <c r="B102" s="32" t="s">
        <v>24</v>
      </c>
      <c r="C102" s="32" t="s">
        <v>79</v>
      </c>
      <c r="D102" s="13" t="s">
        <v>142</v>
      </c>
      <c r="E102" s="14">
        <v>693.4</v>
      </c>
      <c r="F102" s="14">
        <v>708.9</v>
      </c>
      <c r="G102" s="14">
        <v>708.9</v>
      </c>
      <c r="H102" s="15">
        <f t="shared" si="2"/>
        <v>100</v>
      </c>
      <c r="I102" s="14">
        <v>708.9</v>
      </c>
      <c r="J102" s="15">
        <f t="shared" si="0"/>
        <v>100</v>
      </c>
      <c r="K102" s="14">
        <v>708.9</v>
      </c>
      <c r="L102" s="15">
        <f t="shared" si="1"/>
        <v>100</v>
      </c>
    </row>
    <row r="103" spans="1:12" ht="126" x14ac:dyDescent="0.25">
      <c r="A103" s="8" t="s">
        <v>68</v>
      </c>
      <c r="B103" s="32" t="s">
        <v>24</v>
      </c>
      <c r="C103" s="32" t="s">
        <v>79</v>
      </c>
      <c r="D103" s="20" t="s">
        <v>143</v>
      </c>
      <c r="E103" s="14">
        <v>3.1</v>
      </c>
      <c r="F103" s="14">
        <v>11.3</v>
      </c>
      <c r="G103" s="14">
        <v>11.3</v>
      </c>
      <c r="H103" s="15">
        <f t="shared" si="2"/>
        <v>100</v>
      </c>
      <c r="I103" s="14">
        <v>11.3</v>
      </c>
      <c r="J103" s="15">
        <f t="shared" si="0"/>
        <v>100</v>
      </c>
      <c r="K103" s="14">
        <v>11.3</v>
      </c>
      <c r="L103" s="15">
        <f t="shared" si="1"/>
        <v>100</v>
      </c>
    </row>
    <row r="104" spans="1:12" ht="126" x14ac:dyDescent="0.25">
      <c r="A104" s="8" t="s">
        <v>68</v>
      </c>
      <c r="B104" s="32" t="s">
        <v>24</v>
      </c>
      <c r="C104" s="32" t="s">
        <v>79</v>
      </c>
      <c r="D104" s="13" t="s">
        <v>144</v>
      </c>
      <c r="E104" s="14">
        <v>573.5</v>
      </c>
      <c r="F104" s="14">
        <v>441.2</v>
      </c>
      <c r="G104" s="14">
        <v>441.2</v>
      </c>
      <c r="H104" s="15">
        <f t="shared" si="2"/>
        <v>100</v>
      </c>
      <c r="I104" s="14">
        <v>441.2</v>
      </c>
      <c r="J104" s="15">
        <f t="shared" si="0"/>
        <v>100</v>
      </c>
      <c r="K104" s="14">
        <v>441.2</v>
      </c>
      <c r="L104" s="15">
        <f t="shared" si="1"/>
        <v>100</v>
      </c>
    </row>
    <row r="105" spans="1:12" ht="137.25" customHeight="1" x14ac:dyDescent="0.25">
      <c r="A105" s="8" t="s">
        <v>68</v>
      </c>
      <c r="B105" s="32" t="s">
        <v>24</v>
      </c>
      <c r="C105" s="32" t="s">
        <v>79</v>
      </c>
      <c r="D105" s="21" t="s">
        <v>147</v>
      </c>
      <c r="E105" s="14">
        <v>1360.5</v>
      </c>
      <c r="F105" s="14">
        <v>1609.4</v>
      </c>
      <c r="G105" s="14">
        <v>2129.6</v>
      </c>
      <c r="H105" s="15">
        <f t="shared" si="2"/>
        <v>132.32260469740274</v>
      </c>
      <c r="I105" s="14">
        <v>2129.6</v>
      </c>
      <c r="J105" s="15">
        <f t="shared" si="0"/>
        <v>132.32260469740274</v>
      </c>
      <c r="K105" s="14">
        <v>2129.6</v>
      </c>
      <c r="L105" s="15">
        <f t="shared" si="1"/>
        <v>132.32260469740274</v>
      </c>
    </row>
    <row r="106" spans="1:12" ht="78.75" x14ac:dyDescent="0.25">
      <c r="A106" s="8" t="s">
        <v>69</v>
      </c>
      <c r="B106" s="32" t="s">
        <v>24</v>
      </c>
      <c r="C106" s="32" t="s">
        <v>79</v>
      </c>
      <c r="D106" s="11" t="s">
        <v>72</v>
      </c>
      <c r="E106" s="14">
        <v>3.1</v>
      </c>
      <c r="F106" s="14">
        <v>49.6</v>
      </c>
      <c r="G106" s="14">
        <v>1.4</v>
      </c>
      <c r="H106" s="15">
        <f t="shared" si="2"/>
        <v>2.82258064516129</v>
      </c>
      <c r="I106" s="14">
        <v>1.5</v>
      </c>
      <c r="J106" s="15">
        <f t="shared" si="0"/>
        <v>3.0241935483870965</v>
      </c>
      <c r="K106" s="14">
        <v>1.4</v>
      </c>
      <c r="L106" s="15">
        <f t="shared" si="1"/>
        <v>2.82258064516129</v>
      </c>
    </row>
    <row r="107" spans="1:12" ht="78.75" x14ac:dyDescent="0.25">
      <c r="A107" s="8" t="s">
        <v>70</v>
      </c>
      <c r="B107" s="32" t="s">
        <v>24</v>
      </c>
      <c r="C107" s="32" t="s">
        <v>79</v>
      </c>
      <c r="D107" s="11" t="s">
        <v>196</v>
      </c>
      <c r="E107" s="14">
        <v>1326.1</v>
      </c>
      <c r="F107" s="14">
        <v>0</v>
      </c>
      <c r="G107" s="14">
        <v>0</v>
      </c>
      <c r="H107" s="15">
        <v>0</v>
      </c>
      <c r="I107" s="14">
        <v>0</v>
      </c>
      <c r="J107" s="15">
        <v>0</v>
      </c>
      <c r="K107" s="14">
        <v>0</v>
      </c>
      <c r="L107" s="15">
        <v>0</v>
      </c>
    </row>
    <row r="108" spans="1:12" ht="94.5" x14ac:dyDescent="0.25">
      <c r="A108" s="8" t="s">
        <v>85</v>
      </c>
      <c r="B108" s="32" t="s">
        <v>24</v>
      </c>
      <c r="C108" s="32" t="s">
        <v>79</v>
      </c>
      <c r="D108" s="11" t="s">
        <v>86</v>
      </c>
      <c r="E108" s="14">
        <v>0</v>
      </c>
      <c r="F108" s="14">
        <v>0</v>
      </c>
      <c r="G108" s="14">
        <v>0</v>
      </c>
      <c r="H108" s="15">
        <v>0</v>
      </c>
      <c r="I108" s="14">
        <v>1350</v>
      </c>
      <c r="J108" s="15">
        <v>0</v>
      </c>
      <c r="K108" s="14">
        <v>0</v>
      </c>
      <c r="L108" s="15">
        <v>0</v>
      </c>
    </row>
    <row r="109" spans="1:12" ht="78.75" x14ac:dyDescent="0.25">
      <c r="A109" s="8" t="s">
        <v>171</v>
      </c>
      <c r="B109" s="32" t="s">
        <v>24</v>
      </c>
      <c r="C109" s="32" t="s">
        <v>79</v>
      </c>
      <c r="D109" s="13" t="s">
        <v>173</v>
      </c>
      <c r="E109" s="14">
        <v>14643.6</v>
      </c>
      <c r="F109" s="14">
        <v>14643.6</v>
      </c>
      <c r="G109" s="14">
        <v>13655.4</v>
      </c>
      <c r="H109" s="15">
        <f t="shared" si="2"/>
        <v>93.251659428009503</v>
      </c>
      <c r="I109" s="14">
        <v>13655.4</v>
      </c>
      <c r="J109" s="15">
        <f>I109/F109*100</f>
        <v>93.251659428009503</v>
      </c>
      <c r="K109" s="14">
        <v>13655.4</v>
      </c>
      <c r="L109" s="15">
        <f>K109/F109*100</f>
        <v>93.251659428009503</v>
      </c>
    </row>
    <row r="110" spans="1:12" ht="47.25" x14ac:dyDescent="0.25">
      <c r="A110" s="8" t="s">
        <v>172</v>
      </c>
      <c r="B110" s="32" t="s">
        <v>24</v>
      </c>
      <c r="C110" s="32" t="s">
        <v>79</v>
      </c>
      <c r="D110" s="41" t="s">
        <v>174</v>
      </c>
      <c r="E110" s="14">
        <v>557.9</v>
      </c>
      <c r="F110" s="14">
        <v>0</v>
      </c>
      <c r="G110" s="14">
        <v>0</v>
      </c>
      <c r="H110" s="15">
        <v>0</v>
      </c>
      <c r="I110" s="14">
        <v>0</v>
      </c>
      <c r="J110" s="15">
        <v>0</v>
      </c>
      <c r="K110" s="14">
        <v>0</v>
      </c>
      <c r="L110" s="15">
        <v>0</v>
      </c>
    </row>
    <row r="111" spans="1:12" ht="31.5" x14ac:dyDescent="0.25">
      <c r="A111" s="8" t="s">
        <v>145</v>
      </c>
      <c r="B111" s="32" t="s">
        <v>24</v>
      </c>
      <c r="C111" s="32" t="s">
        <v>79</v>
      </c>
      <c r="D111" s="40" t="s">
        <v>146</v>
      </c>
      <c r="E111" s="14">
        <v>3438.1</v>
      </c>
      <c r="F111" s="14">
        <v>3839.9</v>
      </c>
      <c r="G111" s="14">
        <v>3994.8</v>
      </c>
      <c r="H111" s="15">
        <f t="shared" si="2"/>
        <v>104.03395921768796</v>
      </c>
      <c r="I111" s="14">
        <v>3993.3</v>
      </c>
      <c r="J111" s="15">
        <f t="shared" si="0"/>
        <v>103.99489570040888</v>
      </c>
      <c r="K111" s="14">
        <v>3993.3</v>
      </c>
      <c r="L111" s="15">
        <f t="shared" si="1"/>
        <v>103.99489570040888</v>
      </c>
    </row>
    <row r="112" spans="1:12" ht="15.75" x14ac:dyDescent="0.25">
      <c r="A112" s="39" t="s">
        <v>58</v>
      </c>
      <c r="B112" s="30" t="s">
        <v>24</v>
      </c>
      <c r="C112" s="30" t="s">
        <v>25</v>
      </c>
      <c r="D112" s="18" t="s">
        <v>57</v>
      </c>
      <c r="E112" s="12">
        <f>E113+E114</f>
        <v>37994.5</v>
      </c>
      <c r="F112" s="12">
        <f>F113+F114</f>
        <v>42858.1</v>
      </c>
      <c r="G112" s="12">
        <f>G113+G114</f>
        <v>45109.4</v>
      </c>
      <c r="H112" s="15">
        <f t="shared" si="2"/>
        <v>105.25291601820894</v>
      </c>
      <c r="I112" s="12">
        <f>I113+I114</f>
        <v>0</v>
      </c>
      <c r="J112" s="12">
        <f t="shared" si="0"/>
        <v>0</v>
      </c>
      <c r="K112" s="12">
        <f>K113+K114</f>
        <v>0</v>
      </c>
      <c r="L112" s="12">
        <f t="shared" si="1"/>
        <v>0</v>
      </c>
    </row>
    <row r="113" spans="1:12" ht="78.75" x14ac:dyDescent="0.25">
      <c r="A113" s="31" t="s">
        <v>148</v>
      </c>
      <c r="B113" s="32" t="s">
        <v>24</v>
      </c>
      <c r="C113" s="32" t="s">
        <v>79</v>
      </c>
      <c r="D113" s="40" t="s">
        <v>73</v>
      </c>
      <c r="E113" s="14">
        <v>35826</v>
      </c>
      <c r="F113" s="14">
        <v>42458.1</v>
      </c>
      <c r="G113" s="14">
        <v>45109.4</v>
      </c>
      <c r="H113" s="15">
        <f t="shared" si="2"/>
        <v>106.24450929269091</v>
      </c>
      <c r="I113" s="14">
        <v>0</v>
      </c>
      <c r="J113" s="15">
        <f>I113/F113*100</f>
        <v>0</v>
      </c>
      <c r="K113" s="14">
        <v>0</v>
      </c>
      <c r="L113" s="15">
        <f t="shared" si="1"/>
        <v>0</v>
      </c>
    </row>
    <row r="114" spans="1:12" ht="31.5" x14ac:dyDescent="0.25">
      <c r="A114" s="42" t="s">
        <v>74</v>
      </c>
      <c r="B114" s="38" t="s">
        <v>24</v>
      </c>
      <c r="C114" s="38" t="s">
        <v>79</v>
      </c>
      <c r="D114" s="43" t="s">
        <v>75</v>
      </c>
      <c r="E114" s="19">
        <f>E117+E118+E116</f>
        <v>2168.5</v>
      </c>
      <c r="F114" s="19">
        <f>F117+F118+F116</f>
        <v>400</v>
      </c>
      <c r="G114" s="19">
        <f>G117+G118+G116</f>
        <v>0</v>
      </c>
      <c r="H114" s="12">
        <f t="shared" si="2"/>
        <v>0</v>
      </c>
      <c r="I114" s="19">
        <v>0</v>
      </c>
      <c r="J114" s="12">
        <f t="shared" si="0"/>
        <v>0</v>
      </c>
      <c r="K114" s="19">
        <v>0</v>
      </c>
      <c r="L114" s="12">
        <f t="shared" si="1"/>
        <v>0</v>
      </c>
    </row>
    <row r="115" spans="1:12" ht="15.75" x14ac:dyDescent="0.25">
      <c r="A115" s="31"/>
      <c r="B115" s="32"/>
      <c r="C115" s="32"/>
      <c r="D115" s="40" t="s">
        <v>123</v>
      </c>
      <c r="E115" s="14"/>
      <c r="F115" s="14"/>
      <c r="G115" s="14"/>
      <c r="H115" s="15"/>
      <c r="I115" s="14"/>
      <c r="J115" s="15"/>
      <c r="K115" s="14"/>
      <c r="L115" s="15"/>
    </row>
    <row r="116" spans="1:12" ht="204.75" x14ac:dyDescent="0.25">
      <c r="A116" s="31" t="s">
        <v>74</v>
      </c>
      <c r="B116" s="32" t="s">
        <v>24</v>
      </c>
      <c r="C116" s="32" t="s">
        <v>79</v>
      </c>
      <c r="D116" s="13" t="s">
        <v>207</v>
      </c>
      <c r="E116" s="14">
        <v>0</v>
      </c>
      <c r="F116" s="14">
        <v>400</v>
      </c>
      <c r="G116" s="14"/>
      <c r="H116" s="15"/>
      <c r="I116" s="14"/>
      <c r="J116" s="15"/>
      <c r="K116" s="14"/>
      <c r="L116" s="15"/>
    </row>
    <row r="117" spans="1:12" ht="147.75" customHeight="1" x14ac:dyDescent="0.25">
      <c r="A117" s="31" t="s">
        <v>74</v>
      </c>
      <c r="B117" s="32" t="s">
        <v>24</v>
      </c>
      <c r="C117" s="32" t="s">
        <v>79</v>
      </c>
      <c r="D117" s="13" t="s">
        <v>197</v>
      </c>
      <c r="E117" s="14">
        <v>340</v>
      </c>
      <c r="F117" s="14">
        <v>0</v>
      </c>
      <c r="G117" s="14">
        <v>0</v>
      </c>
      <c r="H117" s="15">
        <v>0</v>
      </c>
      <c r="I117" s="14">
        <v>0</v>
      </c>
      <c r="J117" s="15">
        <v>0</v>
      </c>
      <c r="K117" s="14">
        <v>340</v>
      </c>
      <c r="L117" s="15">
        <v>0</v>
      </c>
    </row>
    <row r="118" spans="1:12" ht="180.75" customHeight="1" x14ac:dyDescent="0.25">
      <c r="A118" s="31" t="s">
        <v>74</v>
      </c>
      <c r="B118" s="32" t="s">
        <v>24</v>
      </c>
      <c r="C118" s="32" t="s">
        <v>79</v>
      </c>
      <c r="D118" s="13" t="s">
        <v>198</v>
      </c>
      <c r="E118" s="14">
        <v>1828.5</v>
      </c>
      <c r="F118" s="14">
        <v>0</v>
      </c>
      <c r="G118" s="14">
        <v>0</v>
      </c>
      <c r="H118" s="15">
        <v>0</v>
      </c>
      <c r="I118" s="14">
        <v>0</v>
      </c>
      <c r="J118" s="15">
        <v>0</v>
      </c>
      <c r="K118" s="14">
        <v>0</v>
      </c>
      <c r="L118" s="15">
        <v>0</v>
      </c>
    </row>
    <row r="119" spans="1:12" s="44" customFormat="1" ht="31.5" x14ac:dyDescent="0.25">
      <c r="A119" s="42" t="s">
        <v>81</v>
      </c>
      <c r="B119" s="38" t="s">
        <v>24</v>
      </c>
      <c r="C119" s="38" t="s">
        <v>79</v>
      </c>
      <c r="D119" s="43" t="s">
        <v>82</v>
      </c>
      <c r="E119" s="19">
        <f>E120</f>
        <v>50</v>
      </c>
      <c r="F119" s="19">
        <f t="shared" ref="F119:G119" si="7">F120</f>
        <v>0</v>
      </c>
      <c r="G119" s="19">
        <f t="shared" si="7"/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</row>
    <row r="120" spans="1:12" s="45" customFormat="1" ht="47.25" x14ac:dyDescent="0.25">
      <c r="A120" s="31" t="s">
        <v>120</v>
      </c>
      <c r="B120" s="32" t="s">
        <v>24</v>
      </c>
      <c r="C120" s="32" t="s">
        <v>79</v>
      </c>
      <c r="D120" s="17" t="s">
        <v>119</v>
      </c>
      <c r="E120" s="14">
        <v>50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</row>
    <row r="121" spans="1:12" ht="15.75" x14ac:dyDescent="0.25">
      <c r="A121" s="39" t="s">
        <v>59</v>
      </c>
      <c r="B121" s="30" t="s">
        <v>24</v>
      </c>
      <c r="C121" s="30" t="s">
        <v>25</v>
      </c>
      <c r="D121" s="18" t="s">
        <v>43</v>
      </c>
      <c r="E121" s="12">
        <f>E122</f>
        <v>355.3</v>
      </c>
      <c r="F121" s="12">
        <f t="shared" ref="F121:G121" si="8">F122</f>
        <v>28</v>
      </c>
      <c r="G121" s="12">
        <f t="shared" si="8"/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</row>
    <row r="122" spans="1:12" ht="47.25" x14ac:dyDescent="0.25">
      <c r="A122" s="31" t="s">
        <v>121</v>
      </c>
      <c r="B122" s="32" t="s">
        <v>24</v>
      </c>
      <c r="C122" s="35" t="s">
        <v>79</v>
      </c>
      <c r="D122" s="40" t="s">
        <v>122</v>
      </c>
      <c r="E122" s="14">
        <v>355.3</v>
      </c>
      <c r="F122" s="14">
        <v>28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</row>
    <row r="123" spans="1:12" ht="110.25" x14ac:dyDescent="0.25">
      <c r="A123" s="42" t="s">
        <v>199</v>
      </c>
      <c r="B123" s="38" t="s">
        <v>24</v>
      </c>
      <c r="C123" s="52" t="s">
        <v>79</v>
      </c>
      <c r="D123" s="59" t="s">
        <v>201</v>
      </c>
      <c r="E123" s="19">
        <v>1397.6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</row>
    <row r="124" spans="1:12" ht="63" x14ac:dyDescent="0.25">
      <c r="A124" s="39" t="s">
        <v>200</v>
      </c>
      <c r="B124" s="30" t="s">
        <v>24</v>
      </c>
      <c r="C124" s="30">
        <v>150</v>
      </c>
      <c r="D124" s="53" t="s">
        <v>202</v>
      </c>
      <c r="E124" s="46">
        <v>-2318.9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</row>
    <row r="125" spans="1:12" ht="24" customHeight="1" x14ac:dyDescent="0.25">
      <c r="A125" s="57" t="s">
        <v>44</v>
      </c>
      <c r="B125" s="57"/>
      <c r="C125" s="57"/>
      <c r="D125" s="57"/>
      <c r="E125" s="47">
        <f>E7+E37</f>
        <v>1132008.7</v>
      </c>
      <c r="F125" s="47">
        <f t="shared" ref="F125:G125" si="9">F7+F37</f>
        <v>1262006.2000000002</v>
      </c>
      <c r="G125" s="47">
        <f t="shared" si="9"/>
        <v>1368421.1</v>
      </c>
      <c r="H125" s="46">
        <f t="shared" si="2"/>
        <v>108.43220104623892</v>
      </c>
      <c r="I125" s="47">
        <f>I37+I7</f>
        <v>1153804.3999999999</v>
      </c>
      <c r="J125" s="46">
        <f t="shared" si="0"/>
        <v>91.426206939395357</v>
      </c>
      <c r="K125" s="47">
        <f>K37+K7</f>
        <v>1103486.2</v>
      </c>
      <c r="L125" s="46">
        <f t="shared" si="1"/>
        <v>87.439047446835033</v>
      </c>
    </row>
    <row r="126" spans="1:12" x14ac:dyDescent="0.25">
      <c r="E126" s="48"/>
    </row>
    <row r="127" spans="1:12" x14ac:dyDescent="0.25">
      <c r="E127" s="48" t="s">
        <v>111</v>
      </c>
      <c r="F127" s="22" t="s">
        <v>111</v>
      </c>
      <c r="G127" s="22" t="s">
        <v>111</v>
      </c>
      <c r="H127" s="22" t="s">
        <v>111</v>
      </c>
      <c r="I127" s="22" t="s">
        <v>111</v>
      </c>
      <c r="K127" s="22" t="s">
        <v>111</v>
      </c>
      <c r="L127" s="22" t="s">
        <v>111</v>
      </c>
    </row>
    <row r="128" spans="1:12" x14ac:dyDescent="0.25">
      <c r="E128" s="48"/>
    </row>
    <row r="131" spans="6:6" x14ac:dyDescent="0.25">
      <c r="F131" s="48"/>
    </row>
  </sheetData>
  <mergeCells count="3">
    <mergeCell ref="A3:L3"/>
    <mergeCell ref="A6:C6"/>
    <mergeCell ref="A125:D125"/>
  </mergeCells>
  <pageMargins left="0.31496062992125984" right="0.11811023622047245" top="0.19685039370078741" bottom="0.19685039370078741" header="0" footer="0"/>
  <pageSetup paperSize="9" scale="4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Иванова</cp:lastModifiedBy>
  <cp:lastPrinted>2021-11-12T10:55:56Z</cp:lastPrinted>
  <dcterms:created xsi:type="dcterms:W3CDTF">2017-11-13T06:37:00Z</dcterms:created>
  <dcterms:modified xsi:type="dcterms:W3CDTF">2022-11-15T08:09:08Z</dcterms:modified>
</cp:coreProperties>
</file>