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70" windowWidth="15480" windowHeight="6855"/>
  </bookViews>
  <sheets>
    <sheet name="на 01.07.2022 года" sheetId="3" r:id="rId1"/>
  </sheets>
  <definedNames>
    <definedName name="_xlnm.Print_Area" localSheetId="0">'на 01.07.2022 года'!$A$1:$M$23</definedName>
  </definedNames>
  <calcPr calcId="144525"/>
</workbook>
</file>

<file path=xl/calcChain.xml><?xml version="1.0" encoding="utf-8"?>
<calcChain xmlns="http://schemas.openxmlformats.org/spreadsheetml/2006/main">
  <c r="C22" i="3" l="1"/>
  <c r="D22" i="3"/>
  <c r="G22" i="3"/>
  <c r="J22" i="3"/>
  <c r="K22" i="3"/>
  <c r="B22" i="3"/>
  <c r="L13" i="3"/>
  <c r="M13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14" i="3"/>
  <c r="M14" i="3" s="1"/>
  <c r="L11" i="3"/>
  <c r="J11" i="3"/>
  <c r="E13" i="3"/>
  <c r="F13" i="3" s="1"/>
  <c r="E15" i="3"/>
  <c r="F15" i="3" s="1"/>
  <c r="E16" i="3"/>
  <c r="F16" i="3" s="1"/>
  <c r="E17" i="3"/>
  <c r="F17" i="3" s="1"/>
  <c r="E18" i="3"/>
  <c r="F18" i="3" s="1"/>
  <c r="E19" i="3"/>
  <c r="F19" i="3" s="1"/>
  <c r="E20" i="3"/>
  <c r="F20" i="3" s="1"/>
  <c r="E21" i="3"/>
  <c r="F21" i="3" s="1"/>
  <c r="E14" i="3"/>
  <c r="F14" i="3" s="1"/>
  <c r="H14" i="3" s="1"/>
  <c r="I14" i="3" s="1"/>
  <c r="L22" i="3" l="1"/>
  <c r="F22" i="3"/>
  <c r="E22" i="3"/>
  <c r="H21" i="3"/>
  <c r="I21" i="3" s="1"/>
  <c r="H20" i="3"/>
  <c r="I20" i="3" s="1"/>
  <c r="H19" i="3"/>
  <c r="I19" i="3" s="1"/>
  <c r="H18" i="3"/>
  <c r="I18" i="3" s="1"/>
  <c r="H17" i="3"/>
  <c r="I17" i="3" s="1"/>
  <c r="H16" i="3"/>
  <c r="I16" i="3" s="1"/>
  <c r="H15" i="3"/>
  <c r="I15" i="3" s="1"/>
  <c r="H13" i="3"/>
  <c r="I13" i="3" s="1"/>
  <c r="I22" i="3" l="1"/>
  <c r="H22" i="3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4" i="3"/>
  <c r="I4" i="3" s="1"/>
  <c r="E4" i="3"/>
  <c r="E5" i="3"/>
  <c r="E6" i="3"/>
  <c r="E7" i="3"/>
  <c r="E8" i="3"/>
  <c r="E9" i="3"/>
  <c r="E10" i="3"/>
  <c r="D11" i="3"/>
  <c r="C11" i="3"/>
  <c r="G11" i="3"/>
  <c r="H11" i="3" s="1"/>
  <c r="I11" i="3" s="1"/>
  <c r="B11" i="3"/>
  <c r="M11" i="3" l="1"/>
</calcChain>
</file>

<file path=xl/sharedStrings.xml><?xml version="1.0" encoding="utf-8"?>
<sst xmlns="http://schemas.openxmlformats.org/spreadsheetml/2006/main" count="33" uniqueCount="33">
  <si>
    <t>Н</t>
  </si>
  <si>
    <t>город Кириллов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</si>
  <si>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</si>
  <si>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</si>
  <si>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</si>
  <si>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</si>
  <si>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</si>
  <si>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Чарозеро</t>
  </si>
  <si>
    <t>итого</t>
  </si>
  <si>
    <t>Итого</t>
  </si>
  <si>
    <t>ГП поселок Шексна</t>
  </si>
  <si>
    <t>СП Ершовское</t>
  </si>
  <si>
    <t>СП Железнодорожное</t>
  </si>
  <si>
    <t>СП Нифантовское</t>
  </si>
  <si>
    <t>СП Сиземское</t>
  </si>
  <si>
    <t>СП Угольское</t>
  </si>
  <si>
    <t>СП Чуровское</t>
  </si>
  <si>
    <t>Поправочный коэффициент к среднему по району</t>
  </si>
  <si>
    <t>Дотация на выравнивание бюджетной обеспеченности поселений в текущем финансовом году,        тыс.руб.</t>
  </si>
  <si>
    <t>ИТОГО доходов, тыс.руб.</t>
  </si>
  <si>
    <t>Доходы на 1 жителя, тыс.руб.</t>
  </si>
  <si>
    <t>Среднедушевые расходы, тыс.руб.</t>
  </si>
  <si>
    <t>5 % от объема прогноза налоговых и неналоговых доходов, тыс.руб.</t>
  </si>
  <si>
    <t>Гарантии по доплатам к пенсиям, тыс.руб.</t>
  </si>
  <si>
    <t>Среднедушевые расходы с учетом гарантий, тыс.руб.</t>
  </si>
  <si>
    <t>Среднедушевые расходы на 1 жителя.руб.</t>
  </si>
  <si>
    <t>СП Чебсарское</t>
  </si>
  <si>
    <t xml:space="preserve">СП Никольское </t>
  </si>
  <si>
    <t>X</t>
  </si>
  <si>
    <t>Дотация на поддержку мер сбалансированности бюджетов поселений в текущем году, тыс.руб.</t>
  </si>
  <si>
    <t>Расчет расходов на душу населения бюджетов поселений на 2023 год</t>
  </si>
  <si>
    <t>Прогноз поступления налоговых  и неналоговых доходов на 01.07.2022 года (без акцизов, платы за возмещение вреда),        тыс.руб.</t>
  </si>
  <si>
    <t>Численность постоянного населения на 01.01.2022 года, чел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</si>
</sst>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" xfId="2" applyFont="1" applyFill="1" applyBorder="1" applyAlignment="1">
      <alignment wrapText="1"/>
    </xf>
    <xf numFmtId="165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9" fillId="0" borderId="2" xfId="2" applyFont="1" applyFill="1" applyBorder="1" applyAlignment="1">
      <alignment vertical="center" wrapText="1"/>
    </xf>
    <xf numFmtId="0" fontId="10" fillId="0" borderId="0" xfId="0" applyFont="1"/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Border="1"/>
    <xf numFmtId="164" fontId="6" fillId="2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1" xfId="0" applyFont="1" applyFill="1" applyBorder="1"/>
    <xf numFmtId="0" fontId="7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2" fontId="6" fillId="0" borderId="3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164" fontId="9" fillId="0" borderId="1" xfId="2" applyNumberFormat="1" applyFont="1" applyFill="1" applyBorder="1" applyAlignment="1">
      <alignment horizontal="center"/>
    </xf>
    <xf numFmtId="0" fontId="0" fillId="0" borderId="0" xfId="0" applyFill="1" applyBorder="1"/>
    <xf numFmtId="2" fontId="0" fillId="0" borderId="0" xfId="0" applyNumberFormat="1" applyFill="1" applyBorder="1"/>
    <xf numFmtId="1" fontId="6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3" fontId="8" fillId="3" borderId="1" xfId="2" applyNumberFormat="1" applyFont="1" applyFill="1" applyBorder="1" applyAlignment="1">
      <alignment horizontal="center"/>
    </xf>
    <xf numFmtId="164" fontId="9" fillId="3" borderId="1" xfId="2" applyNumberFormat="1" applyFont="1" applyFill="1" applyBorder="1" applyAlignment="1">
      <alignment horizontal="center"/>
    </xf>
    <xf numFmtId="164" fontId="8" fillId="3" borderId="1" xfId="2" applyNumberFormat="1" applyFont="1" applyFill="1" applyBorder="1" applyAlignment="1">
      <alignment horizontal="center"/>
    </xf>
    <xf numFmtId="165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0" xfId="0" applyFill="1"/>
    <xf numFmtId="164" fontId="6" fillId="3" borderId="1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_31.08.07 согл прогноз дох поселений на 2008 год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39"/>
  <sheetViews>
    <sheetView tabSelected="1" view="pageBreakPreview" zoomScale="63" zoomScaleNormal="93" zoomScaleSheetLayoutView="63" workbookViewId="0">
      <selection activeCell="L13" sqref="L13:L22"/>
    </sheetView>
  </sheetViews>
  <sheetFormatPr defaultRowHeight="15" x14ac:dyDescent="0.25"/>
  <cols>
    <col min="1" max="1" width="35.5703125" customWidth="1"/>
    <col min="2" max="2" width="19.140625" customWidth="1"/>
    <col min="3" max="3" width="22" customWidth="1"/>
    <col min="4" max="4" width="28.28515625" customWidth="1"/>
    <col min="5" max="5" width="21.140625" customWidth="1"/>
    <col min="6" max="6" width="17.5703125" customWidth="1"/>
    <col min="7" max="7" width="20.42578125" customWidth="1"/>
    <col min="8" max="8" width="15.85546875" customWidth="1"/>
    <col min="9" max="9" width="19.5703125" customWidth="1"/>
    <col min="10" max="10" width="24.85546875" customWidth="1"/>
    <col min="11" max="12" width="19.5703125" customWidth="1"/>
    <col min="13" max="14" width="24.85546875" customWidth="1"/>
  </cols>
  <sheetData>
    <row r="1" spans="1:14" ht="58.5" customHeight="1" x14ac:dyDescent="0.35">
      <c r="A1" s="1"/>
      <c r="B1" s="16" t="s">
        <v>30</v>
      </c>
      <c r="C1" s="16"/>
      <c r="D1" s="16"/>
      <c r="E1" s="16"/>
      <c r="F1" s="17"/>
      <c r="G1" s="41"/>
    </row>
    <row r="2" spans="1:14" ht="258" customHeight="1" x14ac:dyDescent="0.35">
      <c r="A2" s="23"/>
      <c r="B2" s="10" t="s">
        <v>31</v>
      </c>
      <c r="C2" s="10" t="s">
        <v>18</v>
      </c>
      <c r="D2" s="10" t="s">
        <v>29</v>
      </c>
      <c r="E2" s="10" t="s">
        <v>22</v>
      </c>
      <c r="F2" s="10" t="s">
        <v>19</v>
      </c>
      <c r="G2" s="10" t="s">
        <v>32</v>
      </c>
      <c r="H2" s="10" t="s">
        <v>20</v>
      </c>
      <c r="I2" s="10" t="s">
        <v>17</v>
      </c>
      <c r="J2" s="10" t="s">
        <v>21</v>
      </c>
      <c r="K2" s="10" t="s">
        <v>23</v>
      </c>
      <c r="L2" s="10" t="s">
        <v>24</v>
      </c>
      <c r="M2" s="10" t="s">
        <v>25</v>
      </c>
      <c r="N2" s="18"/>
    </row>
    <row r="3" spans="1:14" ht="23.25" hidden="1" x14ac:dyDescent="0.35">
      <c r="A3" s="23"/>
      <c r="B3" s="24"/>
      <c r="C3" s="24"/>
      <c r="D3" s="24"/>
      <c r="E3" s="24"/>
      <c r="F3" s="24"/>
      <c r="G3" s="33" t="s">
        <v>0</v>
      </c>
      <c r="H3" s="24"/>
      <c r="I3" s="24"/>
      <c r="J3" s="23"/>
      <c r="K3" s="24"/>
      <c r="L3" s="23"/>
      <c r="M3" s="23"/>
      <c r="N3" s="19"/>
    </row>
    <row r="4" spans="1:14" ht="23.25" hidden="1" x14ac:dyDescent="0.35">
      <c r="A4" s="23" t="s">
        <v>1</v>
      </c>
      <c r="B4" s="40">
        <v>20278</v>
      </c>
      <c r="C4" s="40">
        <v>1131.5999999999999</v>
      </c>
      <c r="D4" s="40">
        <v>3974.1</v>
      </c>
      <c r="E4" s="13">
        <f>B4*5/100</f>
        <v>1013.9</v>
      </c>
      <c r="F4" s="13">
        <v>26397.599999999999</v>
      </c>
      <c r="G4" s="34">
        <v>7990</v>
      </c>
      <c r="H4" s="14">
        <f>F4/G4</f>
        <v>3.3038297872340423</v>
      </c>
      <c r="I4" s="14">
        <f>H4/G12</f>
        <v>0.95486410035665958</v>
      </c>
      <c r="J4" s="25">
        <v>26263.1</v>
      </c>
      <c r="K4" s="14"/>
      <c r="L4" s="25">
        <v>26263.1</v>
      </c>
      <c r="M4" s="25">
        <v>26263.1</v>
      </c>
      <c r="N4" s="20"/>
    </row>
    <row r="5" spans="1:14" ht="23.25" hidden="1" x14ac:dyDescent="0.35">
      <c r="A5" s="23" t="s">
        <v>2</v>
      </c>
      <c r="B5" s="40">
        <v>1642</v>
      </c>
      <c r="C5" s="40">
        <v>1935.4</v>
      </c>
      <c r="D5" s="40">
        <v>204.8</v>
      </c>
      <c r="E5" s="13">
        <f t="shared" ref="E5:E10" si="0">B5*5/100</f>
        <v>82.1</v>
      </c>
      <c r="F5" s="13">
        <v>3864.3</v>
      </c>
      <c r="G5" s="34">
        <v>914</v>
      </c>
      <c r="H5" s="14">
        <f t="shared" ref="H5:H11" si="1">F5/G5</f>
        <v>4.2278993435448582</v>
      </c>
      <c r="I5" s="14">
        <f>H5/G12</f>
        <v>1.2219362264580516</v>
      </c>
      <c r="J5" s="25">
        <v>3858.2</v>
      </c>
      <c r="K5" s="14"/>
      <c r="L5" s="25">
        <v>3858.2</v>
      </c>
      <c r="M5" s="25">
        <v>3858.2</v>
      </c>
      <c r="N5" s="20"/>
    </row>
    <row r="6" spans="1:14" ht="23.25" hidden="1" x14ac:dyDescent="0.35">
      <c r="A6" s="23" t="s">
        <v>3</v>
      </c>
      <c r="B6" s="40">
        <v>754</v>
      </c>
      <c r="C6" s="40">
        <v>1891.1</v>
      </c>
      <c r="D6" s="40">
        <v>161.69999999999999</v>
      </c>
      <c r="E6" s="13">
        <f t="shared" si="0"/>
        <v>37.700000000000003</v>
      </c>
      <c r="F6" s="13">
        <v>2844.5</v>
      </c>
      <c r="G6" s="34">
        <v>916</v>
      </c>
      <c r="H6" s="14">
        <f t="shared" si="1"/>
        <v>3.1053493449781659</v>
      </c>
      <c r="I6" s="14">
        <f>H6/G12</f>
        <v>0.8974998106873312</v>
      </c>
      <c r="J6" s="25">
        <v>2852.4</v>
      </c>
      <c r="K6" s="14"/>
      <c r="L6" s="25">
        <v>2852.4</v>
      </c>
      <c r="M6" s="25">
        <v>2852.4</v>
      </c>
      <c r="N6" s="20"/>
    </row>
    <row r="7" spans="1:14" ht="23.25" hidden="1" x14ac:dyDescent="0.35">
      <c r="A7" s="23" t="s">
        <v>4</v>
      </c>
      <c r="B7" s="40">
        <v>1268</v>
      </c>
      <c r="C7" s="40">
        <v>3011.4</v>
      </c>
      <c r="D7" s="40">
        <v>697.4</v>
      </c>
      <c r="E7" s="13">
        <f t="shared" si="0"/>
        <v>63.4</v>
      </c>
      <c r="F7" s="13">
        <v>5040.2</v>
      </c>
      <c r="G7" s="34">
        <v>1457</v>
      </c>
      <c r="H7" s="14">
        <f t="shared" si="1"/>
        <v>3.4592999313658201</v>
      </c>
      <c r="I7" s="14">
        <f>H7/G12</f>
        <v>0.99979766802480352</v>
      </c>
      <c r="J7" s="25">
        <v>5041.2</v>
      </c>
      <c r="K7" s="14"/>
      <c r="L7" s="25">
        <v>5041.2</v>
      </c>
      <c r="M7" s="25">
        <v>5041.2</v>
      </c>
      <c r="N7" s="20"/>
    </row>
    <row r="8" spans="1:14" ht="23.25" hidden="1" x14ac:dyDescent="0.35">
      <c r="A8" s="23" t="s">
        <v>5</v>
      </c>
      <c r="B8" s="40">
        <v>1267</v>
      </c>
      <c r="C8" s="40">
        <v>3484</v>
      </c>
      <c r="D8" s="40">
        <v>399.9</v>
      </c>
      <c r="E8" s="13">
        <f t="shared" si="0"/>
        <v>63.35</v>
      </c>
      <c r="F8" s="13">
        <v>5214.3</v>
      </c>
      <c r="G8" s="34">
        <v>1591</v>
      </c>
      <c r="H8" s="14">
        <f t="shared" si="1"/>
        <v>3.277372721558768</v>
      </c>
      <c r="I8" s="14">
        <f>H8/G12</f>
        <v>0.94721754958345894</v>
      </c>
      <c r="J8" s="25">
        <v>5229.6000000000004</v>
      </c>
      <c r="K8" s="14"/>
      <c r="L8" s="25">
        <v>5229.6000000000004</v>
      </c>
      <c r="M8" s="25">
        <v>5229.6000000000004</v>
      </c>
      <c r="N8" s="20"/>
    </row>
    <row r="9" spans="1:14" ht="23.25" hidden="1" x14ac:dyDescent="0.35">
      <c r="A9" s="23" t="s">
        <v>6</v>
      </c>
      <c r="B9" s="40">
        <v>1510</v>
      </c>
      <c r="C9" s="40">
        <v>2700.2</v>
      </c>
      <c r="D9" s="40">
        <v>1574.2</v>
      </c>
      <c r="E9" s="13">
        <f t="shared" si="0"/>
        <v>75.5</v>
      </c>
      <c r="F9" s="13">
        <v>5859.9</v>
      </c>
      <c r="G9" s="34">
        <v>1623</v>
      </c>
      <c r="H9" s="14">
        <f t="shared" si="1"/>
        <v>3.6105360443622918</v>
      </c>
      <c r="I9" s="14">
        <f>H9/G12</f>
        <v>1.0435075272723386</v>
      </c>
      <c r="J9" s="25">
        <v>5840.2</v>
      </c>
      <c r="K9" s="14"/>
      <c r="L9" s="25">
        <v>5840.2</v>
      </c>
      <c r="M9" s="25">
        <v>5840.2</v>
      </c>
      <c r="N9" s="20"/>
    </row>
    <row r="10" spans="1:14" ht="23.25" hidden="1" x14ac:dyDescent="0.35">
      <c r="A10" s="23" t="s">
        <v>7</v>
      </c>
      <c r="B10" s="40">
        <v>469</v>
      </c>
      <c r="C10" s="40">
        <v>2073.8000000000002</v>
      </c>
      <c r="D10" s="40">
        <v>555.1</v>
      </c>
      <c r="E10" s="13">
        <f t="shared" si="0"/>
        <v>23.45</v>
      </c>
      <c r="F10" s="13">
        <v>3121.4</v>
      </c>
      <c r="G10" s="34">
        <v>631</v>
      </c>
      <c r="H10" s="14">
        <f t="shared" si="1"/>
        <v>4.9467511885895403</v>
      </c>
      <c r="I10" s="14">
        <f>H10/G12</f>
        <v>1.429696875314896</v>
      </c>
      <c r="J10" s="25">
        <v>3122.1</v>
      </c>
      <c r="K10" s="14"/>
      <c r="L10" s="25">
        <v>3122.1</v>
      </c>
      <c r="M10" s="25">
        <v>3122.1</v>
      </c>
      <c r="N10" s="20"/>
    </row>
    <row r="11" spans="1:14" ht="23.25" hidden="1" x14ac:dyDescent="0.35">
      <c r="A11" s="23" t="s">
        <v>8</v>
      </c>
      <c r="B11" s="40">
        <f>SUM(B4:B10)</f>
        <v>27188</v>
      </c>
      <c r="C11" s="40">
        <f>SUM(C4:C10)</f>
        <v>16227.5</v>
      </c>
      <c r="D11" s="40">
        <f>SUM(D4:D10)</f>
        <v>7567.1999999999989</v>
      </c>
      <c r="E11" s="13">
        <v>1359.5</v>
      </c>
      <c r="F11" s="13">
        <v>52342.2</v>
      </c>
      <c r="G11" s="34">
        <f>SUM(G4:G10)</f>
        <v>15122</v>
      </c>
      <c r="H11" s="14">
        <f t="shared" si="1"/>
        <v>3.461327866684301</v>
      </c>
      <c r="I11" s="14">
        <f>H11/G12</f>
        <v>1.000383776498353</v>
      </c>
      <c r="J11" s="25">
        <f>SUM(J4:J10)</f>
        <v>52206.799999999988</v>
      </c>
      <c r="K11" s="14"/>
      <c r="L11" s="25">
        <f>SUM(L4:L10)</f>
        <v>52206.799999999988</v>
      </c>
      <c r="M11" s="25">
        <f>SUM(M4:M10)</f>
        <v>52206.799999999988</v>
      </c>
      <c r="N11" s="20"/>
    </row>
    <row r="12" spans="1:14" ht="23.25" hidden="1" x14ac:dyDescent="0.35">
      <c r="A12" s="26"/>
      <c r="B12" s="26"/>
      <c r="C12" s="26"/>
      <c r="D12" s="26"/>
      <c r="E12" s="26"/>
      <c r="F12" s="26"/>
      <c r="G12" s="35">
        <v>3.46</v>
      </c>
      <c r="H12" s="26"/>
      <c r="I12" s="27"/>
      <c r="J12" s="26"/>
      <c r="K12" s="28"/>
      <c r="L12" s="26"/>
      <c r="M12" s="26"/>
      <c r="N12" s="11"/>
    </row>
    <row r="13" spans="1:14" ht="23.25" x14ac:dyDescent="0.35">
      <c r="A13" s="12" t="s">
        <v>10</v>
      </c>
      <c r="B13" s="38">
        <v>65817.600000000006</v>
      </c>
      <c r="C13" s="34">
        <v>0</v>
      </c>
      <c r="D13" s="39">
        <v>2203.4</v>
      </c>
      <c r="E13" s="39">
        <f>B13*5%</f>
        <v>3290.8800000000006</v>
      </c>
      <c r="F13" s="42">
        <f>B13+C13+D13+E13</f>
        <v>71311.88</v>
      </c>
      <c r="G13" s="36">
        <v>16204</v>
      </c>
      <c r="H13" s="14">
        <f>F13/G13</f>
        <v>4.4008812638854611</v>
      </c>
      <c r="I13" s="14">
        <f>H13/G23</f>
        <v>0.84146869290352977</v>
      </c>
      <c r="J13" s="39">
        <v>71187.399999999994</v>
      </c>
      <c r="K13" s="14">
        <v>0</v>
      </c>
      <c r="L13" s="39">
        <f>J13+K13</f>
        <v>71187.399999999994</v>
      </c>
      <c r="M13" s="32">
        <f>L13/G13*1000</f>
        <v>4393.199210071587</v>
      </c>
      <c r="N13" s="21"/>
    </row>
    <row r="14" spans="1:14" ht="23.25" x14ac:dyDescent="0.35">
      <c r="A14" s="12" t="s">
        <v>26</v>
      </c>
      <c r="B14" s="38">
        <v>1606.7</v>
      </c>
      <c r="C14" s="34">
        <v>1735.9</v>
      </c>
      <c r="D14" s="34">
        <v>7329</v>
      </c>
      <c r="E14" s="39">
        <f>B14*5%</f>
        <v>80.335000000000008</v>
      </c>
      <c r="F14" s="42">
        <f>B14+C14+D14+E14</f>
        <v>10751.934999999999</v>
      </c>
      <c r="G14" s="36">
        <v>1049</v>
      </c>
      <c r="H14" s="14">
        <f>F14/G14</f>
        <v>10.249699714013346</v>
      </c>
      <c r="I14" s="14">
        <f>H14/G23</f>
        <v>1.9597896202702381</v>
      </c>
      <c r="J14" s="39">
        <v>10753.1</v>
      </c>
      <c r="K14" s="14">
        <v>145.80000000000001</v>
      </c>
      <c r="L14" s="39">
        <f>J14+K14</f>
        <v>10898.9</v>
      </c>
      <c r="M14" s="32">
        <f>L14/G14*1000</f>
        <v>10389.79980934223</v>
      </c>
      <c r="N14" s="21"/>
    </row>
    <row r="15" spans="1:14" ht="23.25" x14ac:dyDescent="0.35">
      <c r="A15" s="12" t="s">
        <v>11</v>
      </c>
      <c r="B15" s="38">
        <v>1757.1</v>
      </c>
      <c r="C15" s="34">
        <v>1381.9</v>
      </c>
      <c r="D15" s="34">
        <v>3572.7</v>
      </c>
      <c r="E15" s="39">
        <f t="shared" ref="E15:E21" si="2">B15*5%</f>
        <v>87.855000000000004</v>
      </c>
      <c r="F15" s="42">
        <f t="shared" ref="F15:F21" si="3">B15+C15+D15+E15</f>
        <v>6799.5549999999994</v>
      </c>
      <c r="G15" s="36">
        <v>715</v>
      </c>
      <c r="H15" s="14">
        <f t="shared" ref="H15:H21" si="4">F15/G15</f>
        <v>9.5098671328671323</v>
      </c>
      <c r="I15" s="14">
        <f>H15/G23</f>
        <v>1.818330235729853</v>
      </c>
      <c r="J15" s="39">
        <v>6805.8</v>
      </c>
      <c r="K15" s="14">
        <v>437.5</v>
      </c>
      <c r="L15" s="39">
        <f t="shared" ref="L15:L21" si="5">J15+K15</f>
        <v>7243.3</v>
      </c>
      <c r="M15" s="32">
        <f t="shared" ref="M15:M21" si="6">L15/G15*1000</f>
        <v>10130.489510489511</v>
      </c>
      <c r="N15" s="21"/>
    </row>
    <row r="16" spans="1:14" ht="27.75" customHeight="1" x14ac:dyDescent="0.35">
      <c r="A16" s="12" t="s">
        <v>12</v>
      </c>
      <c r="B16" s="38">
        <v>5124.6000000000004</v>
      </c>
      <c r="C16" s="39">
        <v>697.9</v>
      </c>
      <c r="D16" s="39">
        <v>0</v>
      </c>
      <c r="E16" s="39">
        <f t="shared" si="2"/>
        <v>256.23</v>
      </c>
      <c r="F16" s="42">
        <f t="shared" si="3"/>
        <v>6078.73</v>
      </c>
      <c r="G16" s="36">
        <v>652</v>
      </c>
      <c r="H16" s="14">
        <f t="shared" si="4"/>
        <v>9.3232055214723921</v>
      </c>
      <c r="I16" s="14">
        <f>H16/G23</f>
        <v>1.7826396790578187</v>
      </c>
      <c r="J16" s="39">
        <v>6069.7</v>
      </c>
      <c r="K16" s="14">
        <v>0</v>
      </c>
      <c r="L16" s="39">
        <f t="shared" si="5"/>
        <v>6069.7</v>
      </c>
      <c r="M16" s="32">
        <f t="shared" si="6"/>
        <v>9309.3558282208596</v>
      </c>
      <c r="N16" s="21"/>
    </row>
    <row r="17" spans="1:14" ht="23.25" x14ac:dyDescent="0.35">
      <c r="A17" s="12" t="s">
        <v>27</v>
      </c>
      <c r="B17" s="38">
        <v>14292.4</v>
      </c>
      <c r="C17" s="34">
        <v>0</v>
      </c>
      <c r="D17" s="34">
        <v>469.6</v>
      </c>
      <c r="E17" s="39">
        <f t="shared" si="2"/>
        <v>714.62</v>
      </c>
      <c r="F17" s="42">
        <f t="shared" si="3"/>
        <v>15476.62</v>
      </c>
      <c r="G17" s="36">
        <v>1656</v>
      </c>
      <c r="H17" s="14">
        <f t="shared" si="4"/>
        <v>9.3457850241545906</v>
      </c>
      <c r="I17" s="14">
        <f>H17/G23</f>
        <v>1.7869569835859636</v>
      </c>
      <c r="J17" s="39">
        <v>15503</v>
      </c>
      <c r="K17" s="14">
        <v>0</v>
      </c>
      <c r="L17" s="39">
        <f t="shared" si="5"/>
        <v>15503</v>
      </c>
      <c r="M17" s="32">
        <f t="shared" si="6"/>
        <v>9361.7149758454107</v>
      </c>
      <c r="N17" s="21"/>
    </row>
    <row r="18" spans="1:14" ht="23.25" x14ac:dyDescent="0.35">
      <c r="A18" s="12" t="s">
        <v>13</v>
      </c>
      <c r="B18" s="38">
        <v>5774</v>
      </c>
      <c r="C18" s="34">
        <v>0</v>
      </c>
      <c r="D18" s="34">
        <v>2891.1</v>
      </c>
      <c r="E18" s="39">
        <f t="shared" si="2"/>
        <v>288.7</v>
      </c>
      <c r="F18" s="42">
        <f t="shared" si="3"/>
        <v>8953.8000000000011</v>
      </c>
      <c r="G18" s="36">
        <v>2564</v>
      </c>
      <c r="H18" s="14">
        <f t="shared" si="4"/>
        <v>3.4921216848673953</v>
      </c>
      <c r="I18" s="14">
        <f>H18/G23</f>
        <v>0.66770969117923418</v>
      </c>
      <c r="J18" s="39">
        <v>8984.5</v>
      </c>
      <c r="K18" s="14">
        <v>145.80000000000001</v>
      </c>
      <c r="L18" s="39">
        <f t="shared" si="5"/>
        <v>9130.2999999999993</v>
      </c>
      <c r="M18" s="32">
        <f t="shared" si="6"/>
        <v>3560.9594383775348</v>
      </c>
      <c r="N18" s="21"/>
    </row>
    <row r="19" spans="1:14" ht="23.25" x14ac:dyDescent="0.35">
      <c r="A19" s="12" t="s">
        <v>14</v>
      </c>
      <c r="B19" s="38">
        <v>2669.3</v>
      </c>
      <c r="C19" s="34">
        <v>1357.9</v>
      </c>
      <c r="D19" s="34">
        <v>4109.3</v>
      </c>
      <c r="E19" s="39">
        <f t="shared" si="2"/>
        <v>133.465</v>
      </c>
      <c r="F19" s="42">
        <f t="shared" si="3"/>
        <v>8269.9650000000001</v>
      </c>
      <c r="G19" s="36">
        <v>1303</v>
      </c>
      <c r="H19" s="14">
        <f t="shared" si="4"/>
        <v>6.3468649270913282</v>
      </c>
      <c r="I19" s="14">
        <f>H19/G23</f>
        <v>1.213549699252644</v>
      </c>
      <c r="J19" s="39">
        <v>8245.7999999999993</v>
      </c>
      <c r="K19" s="14">
        <v>166.7</v>
      </c>
      <c r="L19" s="39">
        <f t="shared" si="5"/>
        <v>8412.5</v>
      </c>
      <c r="M19" s="32">
        <f t="shared" si="6"/>
        <v>6456.2547966231778</v>
      </c>
      <c r="N19" s="21"/>
    </row>
    <row r="20" spans="1:14" ht="23.25" x14ac:dyDescent="0.35">
      <c r="A20" s="12" t="s">
        <v>15</v>
      </c>
      <c r="B20" s="38">
        <v>13451.2</v>
      </c>
      <c r="C20" s="34">
        <v>0</v>
      </c>
      <c r="D20" s="34">
        <v>3855.1</v>
      </c>
      <c r="E20" s="39">
        <f t="shared" si="2"/>
        <v>672.56000000000006</v>
      </c>
      <c r="F20" s="42">
        <f t="shared" si="3"/>
        <v>17978.86</v>
      </c>
      <c r="G20" s="36">
        <v>3322</v>
      </c>
      <c r="H20" s="14">
        <f t="shared" si="4"/>
        <v>5.4120590006020475</v>
      </c>
      <c r="I20" s="14">
        <f>H20/G23</f>
        <v>1.0348105163675043</v>
      </c>
      <c r="J20" s="39">
        <v>17895.3</v>
      </c>
      <c r="K20" s="14">
        <v>583.29999999999995</v>
      </c>
      <c r="L20" s="39">
        <f t="shared" si="5"/>
        <v>18478.599999999999</v>
      </c>
      <c r="M20" s="32">
        <f t="shared" si="6"/>
        <v>5562.4924744130039</v>
      </c>
      <c r="N20" s="21"/>
    </row>
    <row r="21" spans="1:14" ht="23.25" x14ac:dyDescent="0.35">
      <c r="A21" s="12" t="s">
        <v>16</v>
      </c>
      <c r="B21" s="38">
        <v>3628.1</v>
      </c>
      <c r="C21" s="34">
        <v>0</v>
      </c>
      <c r="D21" s="34">
        <v>3562.6</v>
      </c>
      <c r="E21" s="39">
        <f t="shared" si="2"/>
        <v>181.405</v>
      </c>
      <c r="F21" s="42">
        <f t="shared" si="3"/>
        <v>7372.1049999999996</v>
      </c>
      <c r="G21" s="36">
        <v>1800</v>
      </c>
      <c r="H21" s="14">
        <f t="shared" si="4"/>
        <v>4.0956138888888889</v>
      </c>
      <c r="I21" s="14">
        <f>H21/G23</f>
        <v>0.7831001699596345</v>
      </c>
      <c r="J21" s="39">
        <v>7342.9</v>
      </c>
      <c r="K21" s="14">
        <v>83.3</v>
      </c>
      <c r="L21" s="39">
        <f t="shared" si="5"/>
        <v>7426.2</v>
      </c>
      <c r="M21" s="32">
        <f t="shared" si="6"/>
        <v>4125.666666666667</v>
      </c>
      <c r="N21" s="21"/>
    </row>
    <row r="22" spans="1:14" ht="30.75" customHeight="1" x14ac:dyDescent="0.35">
      <c r="A22" s="15" t="s">
        <v>9</v>
      </c>
      <c r="B22" s="37">
        <f>SUM(B13:B21)</f>
        <v>114121.00000000001</v>
      </c>
      <c r="C22" s="37">
        <f t="shared" ref="C22:L22" si="7">SUM(C13:C21)</f>
        <v>5173.6000000000004</v>
      </c>
      <c r="D22" s="37">
        <f t="shared" si="7"/>
        <v>27992.799999999996</v>
      </c>
      <c r="E22" s="37">
        <f t="shared" si="7"/>
        <v>5706.0500000000011</v>
      </c>
      <c r="F22" s="37">
        <f t="shared" si="7"/>
        <v>152993.44999999998</v>
      </c>
      <c r="G22" s="37">
        <f t="shared" si="7"/>
        <v>29265</v>
      </c>
      <c r="H22" s="29">
        <f t="shared" si="7"/>
        <v>62.176098157842581</v>
      </c>
      <c r="I22" s="29">
        <f t="shared" si="7"/>
        <v>11.888355288306419</v>
      </c>
      <c r="J22" s="37">
        <f t="shared" si="7"/>
        <v>152787.5</v>
      </c>
      <c r="K22" s="29">
        <f t="shared" si="7"/>
        <v>1562.3999999999999</v>
      </c>
      <c r="L22" s="37">
        <f t="shared" si="7"/>
        <v>154349.9</v>
      </c>
      <c r="M22" s="29" t="s">
        <v>28</v>
      </c>
      <c r="N22" s="22"/>
    </row>
    <row r="23" spans="1:14" ht="23.25" customHeight="1" x14ac:dyDescent="0.25">
      <c r="A23" s="30"/>
      <c r="B23" s="30"/>
      <c r="C23" s="30"/>
      <c r="D23" s="30"/>
      <c r="E23" s="30"/>
      <c r="F23" s="30"/>
      <c r="G23" s="31">
        <v>5.23</v>
      </c>
      <c r="H23" s="30"/>
      <c r="I23" s="30"/>
      <c r="J23" s="30"/>
      <c r="K23" s="30"/>
      <c r="L23" s="30"/>
      <c r="M23" s="30"/>
      <c r="N23" s="4"/>
    </row>
    <row r="24" spans="1:14" ht="29.2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2"/>
      <c r="B25" s="3"/>
      <c r="C25" s="3"/>
      <c r="D25" s="3"/>
      <c r="E25" s="3"/>
      <c r="F25" s="3"/>
      <c r="G25" s="4"/>
      <c r="H25" s="4"/>
      <c r="I25" s="4"/>
      <c r="J25" s="4"/>
      <c r="K25" s="4"/>
      <c r="L25" s="4"/>
      <c r="M25" s="4"/>
      <c r="N25" s="4"/>
    </row>
    <row r="26" spans="1:14" ht="105" customHeight="1" x14ac:dyDescent="0.25">
      <c r="A26" s="4"/>
      <c r="B26" s="5"/>
      <c r="C26" s="5"/>
      <c r="D26" s="5"/>
      <c r="E26" s="5"/>
      <c r="F26" s="5"/>
      <c r="G26" s="5"/>
      <c r="H26" s="5"/>
      <c r="I26" s="5"/>
      <c r="J26" s="9"/>
      <c r="K26" s="5"/>
      <c r="L26" s="5"/>
      <c r="M26" s="9"/>
      <c r="N26" s="9"/>
    </row>
    <row r="27" spans="1:14" x14ac:dyDescent="0.25">
      <c r="A27" s="4"/>
      <c r="B27" s="2"/>
      <c r="C27" s="2"/>
      <c r="D27" s="2"/>
      <c r="E27" s="2"/>
      <c r="F27" s="2"/>
      <c r="G27" s="2"/>
      <c r="H27" s="2"/>
      <c r="I27" s="2"/>
      <c r="J27" s="4"/>
      <c r="K27" s="2"/>
      <c r="L27" s="2"/>
      <c r="M27" s="4"/>
      <c r="N27" s="4"/>
    </row>
    <row r="28" spans="1:14" x14ac:dyDescent="0.25">
      <c r="A28" s="4"/>
      <c r="B28" s="6"/>
      <c r="C28" s="6"/>
      <c r="D28" s="6"/>
      <c r="E28" s="6"/>
      <c r="F28" s="6"/>
      <c r="G28" s="6"/>
      <c r="H28" s="6"/>
      <c r="I28" s="6"/>
      <c r="J28" s="7"/>
      <c r="K28" s="6"/>
      <c r="L28" s="6"/>
      <c r="M28" s="7"/>
      <c r="N28" s="7"/>
    </row>
    <row r="29" spans="1:14" x14ac:dyDescent="0.25">
      <c r="A29" s="4"/>
      <c r="B29" s="6"/>
      <c r="C29" s="6"/>
      <c r="D29" s="6"/>
      <c r="E29" s="6"/>
      <c r="F29" s="6"/>
      <c r="G29" s="6"/>
      <c r="H29" s="6"/>
      <c r="I29" s="6"/>
      <c r="J29" s="7"/>
      <c r="K29" s="6"/>
      <c r="L29" s="6"/>
      <c r="M29" s="7"/>
      <c r="N29" s="7"/>
    </row>
    <row r="30" spans="1:14" x14ac:dyDescent="0.25">
      <c r="A30" s="4"/>
      <c r="B30" s="6"/>
      <c r="C30" s="6"/>
      <c r="D30" s="6"/>
      <c r="E30" s="6"/>
      <c r="F30" s="6"/>
      <c r="G30" s="6"/>
      <c r="H30" s="6"/>
      <c r="I30" s="6"/>
      <c r="J30" s="7"/>
      <c r="K30" s="6"/>
      <c r="L30" s="6"/>
      <c r="M30" s="7"/>
      <c r="N30" s="7"/>
    </row>
    <row r="31" spans="1:14" x14ac:dyDescent="0.25">
      <c r="A31" s="4"/>
      <c r="B31" s="6"/>
      <c r="C31" s="6"/>
      <c r="D31" s="6"/>
      <c r="E31" s="6"/>
      <c r="F31" s="6"/>
      <c r="G31" s="6"/>
      <c r="H31" s="6"/>
      <c r="I31" s="6"/>
      <c r="J31" s="7"/>
      <c r="K31" s="6"/>
      <c r="L31" s="6"/>
      <c r="M31" s="7"/>
      <c r="N31" s="7"/>
    </row>
    <row r="32" spans="1:14" x14ac:dyDescent="0.25">
      <c r="A32" s="4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7"/>
      <c r="N32" s="7"/>
    </row>
    <row r="33" spans="1:14" x14ac:dyDescent="0.25">
      <c r="A33" s="4"/>
      <c r="B33" s="6"/>
      <c r="C33" s="6"/>
      <c r="D33" s="6"/>
      <c r="E33" s="6"/>
      <c r="F33" s="6"/>
      <c r="G33" s="6"/>
      <c r="H33" s="6"/>
      <c r="I33" s="6"/>
      <c r="J33" s="7"/>
      <c r="K33" s="6"/>
      <c r="L33" s="6"/>
      <c r="M33" s="7"/>
      <c r="N33" s="7"/>
    </row>
    <row r="34" spans="1:14" x14ac:dyDescent="0.25">
      <c r="A34" s="4"/>
      <c r="B34" s="6"/>
      <c r="C34" s="6"/>
      <c r="D34" s="6"/>
      <c r="E34" s="6"/>
      <c r="F34" s="6"/>
      <c r="G34" s="6"/>
      <c r="H34" s="6"/>
      <c r="I34" s="6"/>
      <c r="J34" s="7"/>
      <c r="K34" s="6"/>
      <c r="L34" s="6"/>
      <c r="M34" s="7"/>
      <c r="N34" s="7"/>
    </row>
    <row r="35" spans="1:14" x14ac:dyDescent="0.25">
      <c r="A35" s="4"/>
      <c r="B35" s="6"/>
      <c r="C35" s="6"/>
      <c r="D35" s="6"/>
      <c r="E35" s="6"/>
      <c r="F35" s="6"/>
      <c r="G35" s="6"/>
      <c r="H35" s="6"/>
      <c r="I35" s="6"/>
      <c r="J35" s="7"/>
      <c r="K35" s="6"/>
      <c r="L35" s="6"/>
      <c r="M35" s="7"/>
      <c r="N35" s="7"/>
    </row>
    <row r="36" spans="1:14" x14ac:dyDescent="0.25">
      <c r="A36" s="4"/>
      <c r="B36" s="6"/>
      <c r="C36" s="6"/>
      <c r="D36" s="6"/>
      <c r="E36" s="6"/>
      <c r="F36" s="6"/>
      <c r="G36" s="6"/>
      <c r="H36" s="6"/>
      <c r="I36" s="6"/>
      <c r="J36" s="7"/>
      <c r="K36" s="6"/>
      <c r="L36" s="6"/>
      <c r="M36" s="7"/>
      <c r="N36" s="7"/>
    </row>
    <row r="37" spans="1:14" x14ac:dyDescent="0.25">
      <c r="A37" s="4"/>
      <c r="B37" s="6"/>
      <c r="C37" s="6"/>
      <c r="D37" s="6"/>
      <c r="E37" s="6"/>
      <c r="F37" s="6"/>
      <c r="G37" s="6"/>
      <c r="H37" s="6"/>
      <c r="I37" s="6"/>
      <c r="J37" s="8"/>
      <c r="K37" s="6"/>
      <c r="L37" s="6"/>
      <c r="M37" s="8"/>
      <c r="N37" s="8"/>
    </row>
    <row r="38" spans="1:1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</sheetData>
  <printOptions horizontalCentered="1"/>
  <pageMargins left="0.15748031496062992" right="0.15748031496062992" top="0.74803149606299213" bottom="0.74803149606299213" header="0.31496062992125984" footer="0.31496062992125984"/>
  <pageSetup paperSize="9" scale="50" orientation="landscape" r:id="rId1"/>
  <rowBreaks count="1" manualBreakCount="1">
    <brk id="2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01.07.2022 года</vt:lpstr>
      <vt:lpstr>'на 01.07.2022 года'!Область_печати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Иванова</cp:lastModifiedBy>
  <cp:lastPrinted>2022-10-20T10:26:14Z</cp:lastPrinted>
  <dcterms:created xsi:type="dcterms:W3CDTF">2015-11-02T06:59:42Z</dcterms:created>
  <dcterms:modified xsi:type="dcterms:W3CDTF">2022-11-18T09:46:20Z</dcterms:modified>
</cp:coreProperties>
</file>